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83fe5fce582d623/04 Seljord/2025 Budsjett 26-29/"/>
    </mc:Choice>
  </mc:AlternateContent>
  <xr:revisionPtr revIDLastSave="18" documentId="6_{3C603994-BF49-FF48-BFB4-740FC0EB320C}" xr6:coauthVersionLast="47" xr6:coauthVersionMax="47" xr10:uidLastSave="{F72EE737-EF24-D84A-97EA-0CD02670F9D2}"/>
  <bookViews>
    <workbookView xWindow="3380" yWindow="1100" windowWidth="30820" windowHeight="19600" xr2:uid="{38866EA2-4A5F-4CC1-85E8-2F35645748B7}"/>
  </bookViews>
  <sheets>
    <sheet name="Drift 26-29" sheetId="1" r:id="rId1"/>
    <sheet name="R-Endringar" sheetId="3" r:id="rId2"/>
    <sheet name="Godtgjering" sheetId="2" r:id="rId3"/>
  </sheets>
  <definedNames>
    <definedName name="_xlnm.Print_Area" localSheetId="1">'R-Endringar'!$A$1:$F$33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E28" i="3"/>
  <c r="D28" i="3"/>
  <c r="C28" i="3"/>
  <c r="K238" i="1"/>
  <c r="F38" i="3" s="1"/>
  <c r="K237" i="1"/>
  <c r="J238" i="1"/>
  <c r="J237" i="1"/>
  <c r="I238" i="1"/>
  <c r="I237" i="1"/>
  <c r="H237" i="1"/>
  <c r="F16" i="3"/>
  <c r="E16" i="3"/>
  <c r="D16" i="3"/>
  <c r="C16" i="3"/>
  <c r="H86" i="1"/>
  <c r="K86" i="1"/>
  <c r="J86" i="1"/>
  <c r="I86" i="1"/>
  <c r="F37" i="3"/>
  <c r="E37" i="3"/>
  <c r="D37" i="3"/>
  <c r="C37" i="3"/>
  <c r="F30" i="3"/>
  <c r="E30" i="3"/>
  <c r="D30" i="3"/>
  <c r="F29" i="3"/>
  <c r="E29" i="3"/>
  <c r="D29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C30" i="3"/>
  <c r="C29" i="3"/>
  <c r="C27" i="3"/>
  <c r="C26" i="3"/>
  <c r="C25" i="3"/>
  <c r="C24" i="3"/>
  <c r="C23" i="3"/>
  <c r="C22" i="3"/>
  <c r="C21" i="3"/>
  <c r="C20" i="3"/>
  <c r="C19" i="3"/>
  <c r="C18" i="3"/>
  <c r="C17" i="3"/>
  <c r="C15" i="3"/>
  <c r="C14" i="3"/>
  <c r="C13" i="3"/>
  <c r="C12" i="3"/>
  <c r="C11" i="3"/>
  <c r="C10" i="3"/>
  <c r="C9" i="3"/>
  <c r="C8" i="3"/>
  <c r="F3" i="3"/>
  <c r="F5" i="3" s="1"/>
  <c r="E3" i="3"/>
  <c r="E5" i="3" s="1"/>
  <c r="D3" i="3"/>
  <c r="D5" i="3" s="1"/>
  <c r="C3" i="3"/>
  <c r="C5" i="3" s="1"/>
  <c r="K27" i="1"/>
  <c r="J27" i="1"/>
  <c r="I27" i="1"/>
  <c r="H27" i="1"/>
  <c r="K21" i="1"/>
  <c r="J21" i="1"/>
  <c r="I21" i="1"/>
  <c r="H21" i="1"/>
  <c r="F2" i="2"/>
  <c r="E2" i="2"/>
  <c r="H238" i="1"/>
  <c r="K233" i="1"/>
  <c r="K226" i="1" s="1"/>
  <c r="J233" i="1"/>
  <c r="J226" i="1" s="1"/>
  <c r="I233" i="1"/>
  <c r="I226" i="1" s="1"/>
  <c r="H233" i="1"/>
  <c r="H226" i="1" s="1"/>
  <c r="K32" i="1"/>
  <c r="J32" i="1"/>
  <c r="I32" i="1"/>
  <c r="H32" i="1"/>
  <c r="E226" i="1"/>
  <c r="D226" i="1"/>
  <c r="C226" i="1"/>
  <c r="B226" i="1"/>
  <c r="E172" i="1"/>
  <c r="D172" i="1"/>
  <c r="C172" i="1"/>
  <c r="B172" i="1"/>
  <c r="E115" i="1"/>
  <c r="D115" i="1"/>
  <c r="C115" i="1"/>
  <c r="B115" i="1"/>
  <c r="E52" i="1"/>
  <c r="D52" i="1"/>
  <c r="C52" i="1"/>
  <c r="B52" i="1"/>
  <c r="E3" i="1"/>
  <c r="D3" i="1"/>
  <c r="C3" i="1"/>
  <c r="B3" i="1"/>
  <c r="K224" i="1"/>
  <c r="J224" i="1"/>
  <c r="I224" i="1"/>
  <c r="H224" i="1"/>
  <c r="K207" i="1"/>
  <c r="J207" i="1"/>
  <c r="I207" i="1"/>
  <c r="H207" i="1"/>
  <c r="K199" i="1"/>
  <c r="J199" i="1"/>
  <c r="I199" i="1"/>
  <c r="H199" i="1"/>
  <c r="K191" i="1"/>
  <c r="J191" i="1"/>
  <c r="I191" i="1"/>
  <c r="H191" i="1"/>
  <c r="K184" i="1"/>
  <c r="J184" i="1"/>
  <c r="I184" i="1"/>
  <c r="H184" i="1"/>
  <c r="K170" i="1"/>
  <c r="J170" i="1"/>
  <c r="I170" i="1"/>
  <c r="H170" i="1"/>
  <c r="K161" i="1"/>
  <c r="J161" i="1"/>
  <c r="I161" i="1"/>
  <c r="H161" i="1"/>
  <c r="K151" i="1"/>
  <c r="J151" i="1"/>
  <c r="I151" i="1"/>
  <c r="H151" i="1"/>
  <c r="K139" i="1"/>
  <c r="J139" i="1"/>
  <c r="I139" i="1"/>
  <c r="H139" i="1"/>
  <c r="K130" i="1"/>
  <c r="J130" i="1"/>
  <c r="I130" i="1"/>
  <c r="H130" i="1"/>
  <c r="K125" i="1"/>
  <c r="J125" i="1"/>
  <c r="I125" i="1"/>
  <c r="H125" i="1"/>
  <c r="K113" i="1"/>
  <c r="J113" i="1"/>
  <c r="I113" i="1"/>
  <c r="H113" i="1"/>
  <c r="K99" i="1"/>
  <c r="J99" i="1"/>
  <c r="I99" i="1"/>
  <c r="H99" i="1"/>
  <c r="K87" i="1"/>
  <c r="J87" i="1"/>
  <c r="I87" i="1"/>
  <c r="H87" i="1"/>
  <c r="K76" i="1"/>
  <c r="J76" i="1"/>
  <c r="I76" i="1"/>
  <c r="H76" i="1"/>
  <c r="K67" i="1"/>
  <c r="J67" i="1"/>
  <c r="I67" i="1"/>
  <c r="H67" i="1"/>
  <c r="K60" i="1"/>
  <c r="J60" i="1"/>
  <c r="I60" i="1"/>
  <c r="H60" i="1"/>
  <c r="K45" i="1"/>
  <c r="J45" i="1"/>
  <c r="I45" i="1"/>
  <c r="K50" i="1"/>
  <c r="J50" i="1"/>
  <c r="I50" i="1"/>
  <c r="H50" i="1"/>
  <c r="H45" i="1"/>
  <c r="H3" i="1" s="1"/>
  <c r="K38" i="1"/>
  <c r="J38" i="1"/>
  <c r="I38" i="1"/>
  <c r="H38" i="1"/>
  <c r="E235" i="1"/>
  <c r="D235" i="1"/>
  <c r="C235" i="1"/>
  <c r="B235" i="1"/>
  <c r="C38" i="3" l="1"/>
  <c r="D38" i="3"/>
  <c r="E38" i="3"/>
  <c r="D34" i="3"/>
  <c r="F34" i="3"/>
  <c r="E34" i="3"/>
  <c r="C34" i="3"/>
  <c r="E3" i="2"/>
  <c r="E6" i="2"/>
  <c r="E7" i="2"/>
  <c r="F8" i="2"/>
  <c r="E11" i="2"/>
  <c r="E12" i="2"/>
  <c r="F13" i="2"/>
  <c r="E15" i="2"/>
  <c r="E16" i="2"/>
  <c r="E17" i="2"/>
  <c r="F17" i="2"/>
  <c r="E18" i="2"/>
  <c r="F18" i="2"/>
  <c r="F3" i="2"/>
  <c r="F6" i="2"/>
  <c r="F7" i="2"/>
  <c r="E8" i="2"/>
  <c r="F11" i="2"/>
  <c r="F12" i="2"/>
  <c r="E13" i="2"/>
  <c r="E14" i="2"/>
  <c r="F14" i="2"/>
  <c r="F15" i="2"/>
  <c r="F16" i="2"/>
  <c r="H52" i="1"/>
  <c r="I172" i="1"/>
  <c r="H115" i="1"/>
  <c r="J115" i="1"/>
  <c r="I52" i="1"/>
  <c r="J52" i="1"/>
  <c r="K52" i="1"/>
  <c r="H172" i="1"/>
  <c r="K115" i="1"/>
  <c r="J172" i="1"/>
  <c r="K172" i="1"/>
  <c r="I115" i="1"/>
  <c r="J3" i="1"/>
  <c r="I3" i="1"/>
  <c r="K3" i="1"/>
  <c r="I235" i="1"/>
  <c r="J235" i="1"/>
  <c r="K235" i="1"/>
  <c r="I18" i="2" l="1"/>
  <c r="F21" i="2"/>
  <c r="E21" i="2"/>
  <c r="H2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<sst xmlns="http://schemas.openxmlformats.org/spreadsheetml/2006/main" count="508" uniqueCount="159">
  <si>
    <t>Konsekvensjustert ramme</t>
  </si>
  <si>
    <t>Ramme 2026-2029</t>
  </si>
  <si>
    <t>X</t>
  </si>
  <si>
    <t>1B NAV kommune</t>
  </si>
  <si>
    <t>1A Sentraladministrasjon og felles</t>
  </si>
  <si>
    <t>K.dir.</t>
  </si>
  <si>
    <t>1 Fellestenester</t>
  </si>
  <si>
    <t>1C Kyrkjer</t>
  </si>
  <si>
    <t>Interne rammeendringer</t>
  </si>
  <si>
    <t>1D Premieavvik, amortisering og premiefond</t>
  </si>
  <si>
    <t>1E Tilleggsløyvingar</t>
  </si>
  <si>
    <t>1F Sal av konsesjonskraft</t>
  </si>
  <si>
    <t>2 Oppvekst</t>
  </si>
  <si>
    <t>2A Fellestenester skule og oppvekst</t>
  </si>
  <si>
    <t>2B Avdeling for integrering og vaksenopplæring</t>
  </si>
  <si>
    <t>2C Kulturskulen</t>
  </si>
  <si>
    <t>2D Seljord barne- og ungdomsskule</t>
  </si>
  <si>
    <t>2E Seljord barnehage</t>
  </si>
  <si>
    <t>2F Flatdal oppvekstsenter</t>
  </si>
  <si>
    <t>3 Helse og omsorg</t>
  </si>
  <si>
    <t>3A Fellestenester helse og omsorg</t>
  </si>
  <si>
    <t>3B Barnevern</t>
  </si>
  <si>
    <t>3C Helseavdeling</t>
  </si>
  <si>
    <t>3D Open omsorg</t>
  </si>
  <si>
    <t>3E Tilrettelagde tenester</t>
  </si>
  <si>
    <t>3F Institusjon</t>
  </si>
  <si>
    <t>4 Samfunnsutvikling og drift</t>
  </si>
  <si>
    <t>4A Kommunalsjef fellestenester</t>
  </si>
  <si>
    <t>4B Reinhaldsavdelinga</t>
  </si>
  <si>
    <t>4C Vedlikehaldsavdelinga</t>
  </si>
  <si>
    <t>4D Avdeling for veg, vatn og avlaup</t>
  </si>
  <si>
    <t>4E Kultur- og næringsavdelinga</t>
  </si>
  <si>
    <t>5 Skatt, rammetilskot og budsjettavvik</t>
  </si>
  <si>
    <t>Netto finansutgifter</t>
  </si>
  <si>
    <t>Totalramme</t>
  </si>
  <si>
    <t>Avslutte tilskot til Haukelivegen AS</t>
  </si>
  <si>
    <t>Avvikle funksjonstillegg til stedfortreder for kommunedirektør</t>
  </si>
  <si>
    <t>Halde kommunalsjefstilling for samfunnsutvikling og drift vakant i 2026</t>
  </si>
  <si>
    <t>Innsparing på organisasjons- og leiarstruktur</t>
  </si>
  <si>
    <t>Kostnadsreduksjon som følgje av interkommunale samarbeid</t>
  </si>
  <si>
    <t>Redusere ramme til lærlingar - frå fire til tre lærlingar</t>
  </si>
  <si>
    <t>Taksering og innføring av eigedomsskatt</t>
  </si>
  <si>
    <t>Flytte 20 % stilling frå økonomikontoret til TO4 fellestenester kommunalsjef (4A)</t>
  </si>
  <si>
    <t>VTDS - Forbetre datatryggleik</t>
  </si>
  <si>
    <t>VTDS - pilotering av Copilot og skylagring</t>
  </si>
  <si>
    <t>Kaukus integrasjon mot Elements Cloud</t>
  </si>
  <si>
    <t>Rekrutteringsverktøy - Webcruiter</t>
  </si>
  <si>
    <t>Auke av ramme - NAV</t>
  </si>
  <si>
    <t>Premiefond, premieavvik og amortisering av tidlegare års premieavvik</t>
  </si>
  <si>
    <t>Lønsreservepost, pensjon og arbeidsgjevaravgift</t>
  </si>
  <si>
    <t>Reduksjon av ramme - straumforbruk</t>
  </si>
  <si>
    <t>Sal av konsesjonskraft</t>
  </si>
  <si>
    <t>Reduksjon i årsverk på tenesteområda</t>
  </si>
  <si>
    <t>Auke av ramme - gjestebarn/elevar</t>
  </si>
  <si>
    <t>Avvikling Vest-Telemark PPT IKS - kostnadar knytt til husleige</t>
  </si>
  <si>
    <t>Nedskalering av Avdeling for integrering og vaksenopplæring</t>
  </si>
  <si>
    <t>Integrering - auke utgifter grunna busetting fem einslege mindreårige flyktningar våren 2026</t>
  </si>
  <si>
    <t>Fordelt innsparing/kutt (frå 2025)</t>
  </si>
  <si>
    <t>Kulturskule- reduksjon av ramme på kulturskulen - 300 000 i årsverknad</t>
  </si>
  <si>
    <t>Kulturskule - reduksjon av ramme på kulturskulen - 720 000 i årverknad</t>
  </si>
  <si>
    <t>Reduksjon av ramme på kulturskulen- 65 000 i årsverknad</t>
  </si>
  <si>
    <t>Rammekorrigering grunna reduksjon av årsverk på tenesteområdet- heilårseffekt i åra 2027-2029</t>
  </si>
  <si>
    <t>SFO - stenge tilbod i feriar</t>
  </si>
  <si>
    <t>Kompensasjon for tapte inntekter frå IMDI</t>
  </si>
  <si>
    <t>SFO og barnehage - kompensasjon for auka bemanning(øyremerka midlar)</t>
  </si>
  <si>
    <t>Innkjøp av lærebøker</t>
  </si>
  <si>
    <t>Avvikle supplerande opptak i barnehage - reduksjon 1 pedagogårsverk</t>
  </si>
  <si>
    <t>Barnehage - kompensasjon for redusert foreldrebetaling i barnehagane</t>
  </si>
  <si>
    <t>Seljord barnehage - styrkt tilbod til førskulebarn</t>
  </si>
  <si>
    <t>Fast vikar i Heddeli og Tussejuv barnehage</t>
  </si>
  <si>
    <t>Kjøkkenassistent Seljord barnehage, Heddeli og Tussejuv</t>
  </si>
  <si>
    <t>Leige av Samfunnshuset i Flatdal- dagsbasis</t>
  </si>
  <si>
    <t>Flatdal barnehage - styrkt tilbod til førskulebarn</t>
  </si>
  <si>
    <t>Fast vikar i Flatdal barnehage</t>
  </si>
  <si>
    <t>Kjøkkenassistent i Flatdal barnehage</t>
  </si>
  <si>
    <t>Leige av samfunnshuset i Flatdal-som i dag (- kjellarlokal og reinhald)</t>
  </si>
  <si>
    <t>Auke i årsverk på tenestekontoret - Sakshandsamar 0,4 årsverk</t>
  </si>
  <si>
    <t>Etablere fast overordna fagutviklingsjukepleiar - 0,8 årsverk</t>
  </si>
  <si>
    <t>Anskaffing og etablering av ny Elektronisk Pasientjournal (EPJ)</t>
  </si>
  <si>
    <t>Gå ut av interkommunalt samarbeid - Rask Psykisk Helsehjelp</t>
  </si>
  <si>
    <t>Auke i ramme -barnevernstiltak</t>
  </si>
  <si>
    <t>Kompensasjon for lønnsvekst - legar i legevaktsordninga</t>
  </si>
  <si>
    <t>Auke av ramme - tolketenester på helsesenteret</t>
  </si>
  <si>
    <t>Overskot sjukepengerefusjon</t>
  </si>
  <si>
    <t>Auke i ramme - driftsmidlar til velferdsteknologi</t>
  </si>
  <si>
    <t>Auke i årsverk i open omsorg - 1 årsverk helsefagarbeidar og 0,5 årsverk assistent frå 2027</t>
  </si>
  <si>
    <t>Auka i årsverk i Open omsorg - demografiendringa</t>
  </si>
  <si>
    <t>Auke i årsverk - avlastningstilbod til barn på tilrettelagte tenester</t>
  </si>
  <si>
    <t>Auke i årsverk - enkelttiltak i tilrettelagte tenester</t>
  </si>
  <si>
    <t>Auke i årsverk på institusjon- kapasitetsauke ved ombygging og behov for fleire årsverk</t>
  </si>
  <si>
    <t>Endring av omstillingstiltak - 0,4 årsverk til kommunale bustader</t>
  </si>
  <si>
    <t>Auke gebyra på plan, byggjesak og oppmåling til 100 % sjølvkost.</t>
  </si>
  <si>
    <t>Nytte landbruksmidlar frå næringsfond til nedbetaling av lån</t>
  </si>
  <si>
    <t>Brannvern - innføring av 01-vakt og auka løn- og driftssbudsjett</t>
  </si>
  <si>
    <t>Rullere kommunedelplan for sentrum i tråd med planstrategien</t>
  </si>
  <si>
    <t>Reduksjon i reinhaldsstilling som følgje av endra leigeavtale med Flatdal Samfunnshus</t>
  </si>
  <si>
    <t>Auka driftsbudsjett, driftsmidlar og arbeidstøy. Auke av lønnsramme for reinhald på Seljord reinseanlegg</t>
  </si>
  <si>
    <t>Ny tilhengjar til vedlikehaldsavdelinga</t>
  </si>
  <si>
    <t>Renovering av Hegnivegen 19 - alternativ til salg</t>
  </si>
  <si>
    <t>Reduserte inntekter avlaup - endra avskrivingstid</t>
  </si>
  <si>
    <t>Reduserte inntekter på vatn - endra avskrivingstid</t>
  </si>
  <si>
    <t>Avvikle støtte til utlånssentralen BUA</t>
  </si>
  <si>
    <t>Avvikle tilskot til brøyting av p-plassar ved utfartsområder/skiløyper</t>
  </si>
  <si>
    <t>Redusere kulturstøtte til lag, foreiningar og einskildaktørar primært for vaksne</t>
  </si>
  <si>
    <t>Avvikle alle kulturmidlane</t>
  </si>
  <si>
    <t>Avvikle kommunal støtte til Frivilligsentralen</t>
  </si>
  <si>
    <t>Avvikle kulturprisen/ungdommens kulturstipend</t>
  </si>
  <si>
    <t>Avvikle tilskot til 17. mai</t>
  </si>
  <si>
    <t>Seie opp servituttavtaler om offentlege badeplassar</t>
  </si>
  <si>
    <t>Vidare drift av Mjølkerampa ungdomshus etter prosjektmidlar - i kommunal regi frå 2027</t>
  </si>
  <si>
    <t>Vidare drift av Mjølkerampa ungdomshus etter prosjektmidlar - organisert som frivilligsentral frå 2027</t>
  </si>
  <si>
    <t>Årleg betaling deltaking i konsolidert museum (VTM) +, kultur arkiv</t>
  </si>
  <si>
    <t>Generelle driftsinntekter</t>
  </si>
  <si>
    <t>Disponeringar eller dekning av netto driftsresultat</t>
  </si>
  <si>
    <t>Saldo ved årsslutt</t>
  </si>
  <si>
    <t>Bruk av disposisjonsfond</t>
  </si>
  <si>
    <t>Eigedomsskatt (7‰ næring frå 2025, 1-2‰ for privat frå år 3-4)</t>
  </si>
  <si>
    <t>Raudt</t>
  </si>
  <si>
    <t>Endring i fondbruk</t>
  </si>
  <si>
    <t>Kommunedirektøren sitt forslag</t>
  </si>
  <si>
    <t>Raudt sitt forslag</t>
  </si>
  <si>
    <t>Tal</t>
  </si>
  <si>
    <t>Møte</t>
  </si>
  <si>
    <t>Stortingsløn:</t>
  </si>
  <si>
    <t>Ordførar</t>
  </si>
  <si>
    <t>Varaordførar</t>
  </si>
  <si>
    <t>Utvalsleiarar</t>
  </si>
  <si>
    <t>Samfunnsutvalet</t>
  </si>
  <si>
    <t>Kontrollutvalet</t>
  </si>
  <si>
    <t>Rådsleiar</t>
  </si>
  <si>
    <t>Møtegodtgjering</t>
  </si>
  <si>
    <t>Kommunestyre</t>
  </si>
  <si>
    <t>Formannskap</t>
  </si>
  <si>
    <t>Samfunnsutval</t>
  </si>
  <si>
    <t>Parttssamansatt</t>
  </si>
  <si>
    <t>Administrasjonsutval</t>
  </si>
  <si>
    <t>Råd</t>
  </si>
  <si>
    <t>Arbeidsgrupper</t>
  </si>
  <si>
    <t>Kontrollutval</t>
  </si>
  <si>
    <t>Differanse</t>
  </si>
  <si>
    <t>Sum:</t>
  </si>
  <si>
    <t>Reduksjon av kommunale godtgjersler til 75% av stortingsløn</t>
  </si>
  <si>
    <t>Ytterlegare auka ramme - NAV</t>
  </si>
  <si>
    <t>Endringar i budsjett og økonomiplan
for Seljord kommune 2024–2027</t>
  </si>
  <si>
    <t>#</t>
  </si>
  <si>
    <t>Endring i inntekter</t>
  </si>
  <si>
    <t>Endring i driftsutgifter</t>
  </si>
  <si>
    <t>Innsparing for kyrkjer samanlikna med KOSTRA-tal</t>
  </si>
  <si>
    <t>Bruka av disposisjonsfond</t>
  </si>
  <si>
    <t>Meir (-)/mindre (+) bruk av disposisjonsfond</t>
  </si>
  <si>
    <t>Disposisjonsfond ved årsslutt:</t>
  </si>
  <si>
    <t>Vidareføre tilskot til Haukelivegen AS</t>
  </si>
  <si>
    <t>Vidareføre ramme til lærlingar</t>
  </si>
  <si>
    <t>Vidareføre ramme på kulturskulen</t>
  </si>
  <si>
    <t>Auke i årsverk på institusjon- kapasitetsauke</t>
  </si>
  <si>
    <t>Vidare drift av Mjølkerampa ungdomshus som frivilligsentral</t>
  </si>
  <si>
    <t>Vidareføre SFO i feriar – annankvar ferie i Seljord/Flatdal</t>
  </si>
  <si>
    <t>Fast SFO-tilbod i feriar – annankvar periode i Seljord/Flatdal</t>
  </si>
  <si>
    <t>Auka driftsbudsjett, driftsmidlar og arbeidstøy, reinhald på reinseanlegget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</si>
</sst>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r"/>
    <numFmt numFmtId="165" formatCode="#,##0\ &quot;kr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3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7" fillId="0" borderId="4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1">
    <xf numFmtId="0" fontId="0" fillId="0" borderId="0" xfId="0"/>
    <xf numFmtId="3" fontId="0" fillId="0" borderId="0" xfId="0" applyNumberFormat="1"/>
    <xf numFmtId="0" fontId="7" fillId="0" borderId="4" xfId="5"/>
    <xf numFmtId="3" fontId="7" fillId="0" borderId="4" xfId="5" applyNumberFormat="1"/>
    <xf numFmtId="0" fontId="0" fillId="0" borderId="0" xfId="0" applyAlignment="1">
      <alignment horizontal="center"/>
    </xf>
    <xf numFmtId="0" fontId="3" fillId="0" borderId="1" xfId="2"/>
    <xf numFmtId="0" fontId="4" fillId="0" borderId="2" xfId="3"/>
    <xf numFmtId="0" fontId="8" fillId="0" borderId="0" xfId="0" applyFont="1"/>
    <xf numFmtId="0" fontId="9" fillId="0" borderId="3" xfId="4" applyFont="1" applyAlignment="1">
      <alignment vertical="center" wrapText="1"/>
    </xf>
    <xf numFmtId="3" fontId="9" fillId="0" borderId="3" xfId="4" applyNumberFormat="1" applyFont="1" applyAlignment="1"/>
    <xf numFmtId="0" fontId="9" fillId="0" borderId="3" xfId="4" applyFont="1" applyAlignment="1">
      <alignment horizont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0" fontId="10" fillId="0" borderId="4" xfId="5" applyFont="1"/>
    <xf numFmtId="3" fontId="10" fillId="0" borderId="4" xfId="5" applyNumberFormat="1" applyFont="1" applyAlignment="1"/>
    <xf numFmtId="0" fontId="10" fillId="0" borderId="4" xfId="5" applyFont="1" applyAlignment="1">
      <alignment horizontal="center"/>
    </xf>
    <xf numFmtId="0" fontId="9" fillId="0" borderId="3" xfId="4" applyFont="1"/>
    <xf numFmtId="0" fontId="11" fillId="0" borderId="4" xfId="5" applyFont="1"/>
    <xf numFmtId="3" fontId="11" fillId="0" borderId="4" xfId="5" applyNumberFormat="1" applyFont="1" applyAlignment="1"/>
    <xf numFmtId="3" fontId="8" fillId="0" borderId="0" xfId="6" applyNumberFormat="1" applyFont="1" applyFill="1" applyBorder="1" applyAlignment="1"/>
    <xf numFmtId="3" fontId="8" fillId="0" borderId="0" xfId="7" applyNumberFormat="1" applyFont="1" applyFill="1" applyBorder="1" applyAlignment="1"/>
    <xf numFmtId="164" fontId="10" fillId="0" borderId="0" xfId="0" applyNumberFormat="1" applyFont="1"/>
    <xf numFmtId="3" fontId="10" fillId="0" borderId="0" xfId="6" applyNumberFormat="1" applyFont="1" applyFill="1" applyBorder="1" applyAlignment="1"/>
    <xf numFmtId="3" fontId="10" fillId="0" borderId="0" xfId="7" applyNumberFormat="1" applyFont="1" applyFill="1" applyBorder="1" applyAlignment="1"/>
    <xf numFmtId="0" fontId="6" fillId="0" borderId="0" xfId="0" applyFont="1"/>
    <xf numFmtId="3" fontId="4" fillId="0" borderId="2" xfId="3" applyNumberFormat="1"/>
    <xf numFmtId="0" fontId="10" fillId="0" borderId="0" xfId="0" applyFont="1" applyAlignment="1">
      <alignment horizontal="center"/>
    </xf>
    <xf numFmtId="0" fontId="7" fillId="0" borderId="0" xfId="0" applyFont="1"/>
    <xf numFmtId="10" fontId="7" fillId="0" borderId="0" xfId="0" applyNumberFormat="1" applyFont="1"/>
    <xf numFmtId="0" fontId="7" fillId="0" borderId="0" xfId="0" applyFont="1" applyAlignment="1">
      <alignment horizontal="center"/>
    </xf>
    <xf numFmtId="9" fontId="7" fillId="0" borderId="0" xfId="0" applyNumberFormat="1" applyFont="1"/>
    <xf numFmtId="165" fontId="7" fillId="0" borderId="0" xfId="0" applyNumberFormat="1" applyFont="1"/>
    <xf numFmtId="10" fontId="0" fillId="0" borderId="0" xfId="0" applyNumberFormat="1"/>
    <xf numFmtId="165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1" applyAlignment="1">
      <alignment vertical="top" wrapText="1"/>
    </xf>
    <xf numFmtId="1" fontId="3" fillId="0" borderId="1" xfId="2" applyNumberFormat="1" applyAlignment="1">
      <alignment horizontal="center" vertical="top"/>
    </xf>
    <xf numFmtId="3" fontId="3" fillId="0" borderId="1" xfId="2" applyNumberFormat="1" applyAlignment="1">
      <alignment horizontal="center"/>
    </xf>
    <xf numFmtId="0" fontId="3" fillId="0" borderId="1" xfId="2" applyAlignment="1">
      <alignment horizontal="center"/>
    </xf>
  </cellXfs>
  <cellStyles count="8">
    <cellStyle name="20% - Accent1" xfId="6" builtinId="30"/>
    <cellStyle name="20% - Accent2" xfId="7" builtinId="34"/>
    <cellStyle name="Heading 1" xfId="2" builtinId="16"/>
    <cellStyle name="Heading 2" xfId="3" builtinId="17"/>
    <cellStyle name="Heading 3" xfId="4" builtinId="18"/>
    <cellStyle name="Normal" xfId="0" builtinId="0"/>
    <cellStyle name="Title" xfId="1" builtinId="15"/>
    <cellStyle name="Total" xfId="5" builtinId="25"/>
  </cellStyles>
  <dxfs count="3"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1</xdr:row>
      <xdr:rowOff>25400</xdr:rowOff>
    </xdr:from>
    <xdr:to>
      <xdr:col>12</xdr:col>
      <xdr:colOff>723900</xdr:colOff>
      <xdr:row>39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02B517-235D-4CB4-9C7B-EE91F865B3EC}"/>
            </a:ext>
          </a:extLst>
        </xdr:cNvPr>
        <xdr:cNvSpPr txBox="1"/>
      </xdr:nvSpPr>
      <xdr:spPr>
        <a:xfrm>
          <a:off x="8928100" y="911225"/>
          <a:ext cx="4521200" cy="857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kern="1200"/>
            <a:t>1) Innføring av eigedomsskatt</a:t>
          </a:r>
          <a:r>
            <a:rPr lang="en-GB" sz="1100" kern="1200" baseline="0"/>
            <a:t> i Seljord vil kunne få kommuneøkonomien i balanse samtidig som ein kan levere gode tenester til kommunen sine innbyggjarar – både innanfor og utover det loven krev. Utan denne inntektskjelda går me framtida i møte med dårlegare tilbod for både unge og eldre i kommunen.</a:t>
          </a:r>
        </a:p>
        <a:p>
          <a:r>
            <a:rPr lang="en-GB" sz="1100" kern="1200" baseline="0"/>
            <a:t>2) Haukelivegen er eit godt tiltak som kommunen bør støtte.</a:t>
          </a:r>
        </a:p>
        <a:p>
          <a:r>
            <a:rPr lang="en-GB" sz="1100" kern="1200" baseline="0"/>
            <a:t>3) Lærlingar er viktige ressursar både i samtida og framtida.</a:t>
          </a:r>
        </a:p>
        <a:p>
          <a:r>
            <a:rPr lang="en-GB" sz="1100" kern="1200" baseline="0"/>
            <a:t>4) Taksering for eigedomsskatt framskyndast til 2026.</a:t>
          </a:r>
        </a:p>
        <a:p>
          <a:r>
            <a:rPr lang="en-GB" sz="1100" kern="1200" baseline="0"/>
            <a:t>5 og 6) Integrasjonar som effektiviserer arbeid er pengar spart.</a:t>
          </a:r>
        </a:p>
        <a:p>
          <a:r>
            <a:rPr lang="en-GB" sz="1100" kern="1200" baseline="0"/>
            <a:t>7) Alle delar av kommunen må spare pengar, og det bør au gjelde folkevalde. Om ein reduserer utgangspunktet til 75% av vanleg stortingsløn sparar kommunen kring ein kvart million i året.</a:t>
          </a:r>
        </a:p>
        <a:p>
          <a:r>
            <a:rPr lang="en-GB" sz="1100" kern="1200" baseline="0"/>
            <a:t>8) Drift av kyrkjene i Seljord er uforholdsmessig høg samanlikna med andre kommunar.</a:t>
          </a:r>
        </a:p>
        <a:p>
          <a:r>
            <a:rPr lang="en-GB" sz="1100" kern="1200" baseline="0"/>
            <a:t>9, 10, 11, 12, 13, 14 og 15) Ungane som veks opp er morgondagens vaksne. Utan gode tilbod sviktar me neste generasjon. Barnehage, skule og SFO er svært viktig for småbarnsforeldre og må fungere godt for å trekkje til seg nye innbyggjarar.</a:t>
          </a:r>
        </a:p>
        <a:p>
          <a:r>
            <a:rPr lang="en-GB" sz="1100" kern="1200" baseline="0"/>
            <a:t>16) Snarare enn å redusere leigearealet bør ein sjå på korleis ein kan utnytte arealet betre for oppvekstsenteret.</a:t>
          </a:r>
        </a:p>
        <a:p>
          <a:r>
            <a:rPr lang="en-GB" sz="1100" kern="1200" baseline="0"/>
            <a:t>17) Elektronisk pasientjournal er eit godt tiltak som kjem tilbake som eit krav lengre  ned i løypa.</a:t>
          </a:r>
        </a:p>
        <a:p>
          <a:r>
            <a:rPr lang="en-GB" sz="1100" kern="1200" baseline="0"/>
            <a:t>18, 19 og 20) Det er essensielt å styrke innsatsen i helsetenestene, ikkje minst i ljos av eldrebølgja.</a:t>
          </a:r>
        </a:p>
        <a:p>
          <a:r>
            <a:rPr lang="en-GB" sz="1100" kern="1200" baseline="0"/>
            <a:t>21 og 22) Reinhald er viktig og må prioriterast. Nye tilghengarar er også naudsynt.</a:t>
          </a:r>
        </a:p>
        <a:p>
          <a:r>
            <a:rPr lang="en-GB" sz="1100" kern="1200" baseline="0"/>
            <a:t>23) Mjølkerampa er eit særs godt tiltak for unge og må halde fram på eitt eller anna vis.</a:t>
          </a:r>
        </a:p>
        <a:p>
          <a:r>
            <a:rPr lang="en-GB" sz="1100" kern="1200" baseline="0"/>
            <a:t>24) VTM gjer ein viktig jobb med å ta vare på kulturarven i Vest-Telemark. Det er naturleg at Seljord er med i dette arbeidet.</a:t>
          </a:r>
        </a:p>
        <a:p>
          <a:r>
            <a:rPr lang="en-GB" sz="1100" kern="1200" baseline="0"/>
            <a:t>25) Raudt si løysing brukar noko meir disposisjonsfond dei to fyrste åra, men etter kvart som eigedomsskatten trappast opp vil fondet vekse fort – sjølv om ein leverer gode tenester innanfor alle tenesteområda.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89F0C-2174-4507-9856-8CE5E4BAA383}">
  <dimension ref="A1:K238"/>
  <sheetViews>
    <sheetView tabSelected="1" workbookViewId="0">
      <pane ySplit="2" topLeftCell="A192" activePane="bottomLeft" state="frozen"/>
      <selection pane="bottomLeft" activeCell="K232" sqref="K232"/>
    </sheetView>
  </sheetViews>
  <sheetFormatPr baseColWidth="10" defaultColWidth="9.1640625" defaultRowHeight="15" x14ac:dyDescent="0.2"/>
  <cols>
    <col min="1" max="1" width="96.5" style="7" bestFit="1" customWidth="1"/>
    <col min="2" max="5" width="13.1640625" style="11" customWidth="1"/>
    <col min="6" max="6" width="9.33203125" style="12" customWidth="1"/>
    <col min="7" max="7" width="9.1640625" style="7"/>
    <col min="8" max="11" width="13.83203125" style="11" bestFit="1" customWidth="1"/>
    <col min="12" max="16384" width="9.1640625" style="7"/>
  </cols>
  <sheetData>
    <row r="1" spans="1:11" ht="21" thickBot="1" x14ac:dyDescent="0.3">
      <c r="B1" s="39" t="s">
        <v>119</v>
      </c>
      <c r="C1" s="39"/>
      <c r="D1" s="39"/>
      <c r="E1" s="39"/>
      <c r="F1" s="7"/>
      <c r="H1" s="40" t="s">
        <v>120</v>
      </c>
      <c r="I1" s="40"/>
      <c r="J1" s="40"/>
      <c r="K1" s="40"/>
    </row>
    <row r="2" spans="1:11" ht="16.5" customHeight="1" thickTop="1" x14ac:dyDescent="0.2">
      <c r="B2" s="26">
        <v>2026</v>
      </c>
      <c r="C2" s="26">
        <v>2027</v>
      </c>
      <c r="D2" s="26">
        <v>2028</v>
      </c>
      <c r="E2" s="26">
        <v>2029</v>
      </c>
      <c r="F2" s="7"/>
      <c r="H2" s="26">
        <v>2026</v>
      </c>
      <c r="I2" s="26">
        <v>2027</v>
      </c>
      <c r="J2" s="26">
        <v>2028</v>
      </c>
      <c r="K2" s="26">
        <v>2029</v>
      </c>
    </row>
    <row r="3" spans="1:11" ht="19" thickBot="1" x14ac:dyDescent="0.3">
      <c r="A3" s="6" t="s">
        <v>6</v>
      </c>
      <c r="B3" s="25">
        <f>SUMIF($A6:$A50,"Ramme 2026-2029",B6:B50)</f>
        <v>38282</v>
      </c>
      <c r="C3" s="25">
        <f>SUMIF($A6:$A50,"Ramme 2026-2029",C6:C50)</f>
        <v>39459</v>
      </c>
      <c r="D3" s="25">
        <f>SUMIF($A6:$A50,"Ramme 2026-2029",D6:D50)</f>
        <v>38648</v>
      </c>
      <c r="E3" s="25">
        <f>SUMIF($A6:$A50,"Ramme 2026-2029",E6:E50)</f>
        <v>38648</v>
      </c>
      <c r="F3" s="6"/>
      <c r="G3" s="6"/>
      <c r="H3" s="25">
        <f>SUMIF($A6:$A50,"Ramme 2026-2029",H6:H50)</f>
        <v>39060</v>
      </c>
      <c r="I3" s="25">
        <f>SUMIF($A6:$A50,"Ramme 2026-2029",I6:I50)</f>
        <v>38974</v>
      </c>
      <c r="J3" s="25">
        <f>SUMIF($A6:$A50,"Ramme 2026-2029",J6:J50)</f>
        <v>37763</v>
      </c>
      <c r="K3" s="25">
        <f>SUMIF($A6:$A50,"Ramme 2026-2029",K6:K50)</f>
        <v>37763</v>
      </c>
    </row>
    <row r="4" spans="1:11" ht="16.5" customHeight="1" thickTop="1" x14ac:dyDescent="0.2">
      <c r="B4" s="7"/>
      <c r="C4" s="7"/>
      <c r="D4" s="7"/>
      <c r="E4" s="7"/>
      <c r="F4" s="7"/>
      <c r="H4" s="7"/>
      <c r="I4" s="7"/>
      <c r="J4" s="7"/>
      <c r="K4" s="7"/>
    </row>
    <row r="5" spans="1:11" ht="17" thickBot="1" x14ac:dyDescent="0.25">
      <c r="A5" s="8" t="s">
        <v>4</v>
      </c>
      <c r="B5" s="9"/>
      <c r="C5" s="9"/>
      <c r="D5" s="9"/>
      <c r="E5" s="9"/>
      <c r="F5" s="10" t="s">
        <v>5</v>
      </c>
      <c r="G5" s="10" t="s">
        <v>117</v>
      </c>
      <c r="H5" s="9"/>
      <c r="I5" s="9"/>
      <c r="J5" s="9"/>
      <c r="K5" s="9"/>
    </row>
    <row r="6" spans="1:11" x14ac:dyDescent="0.2">
      <c r="A6" s="7" t="s">
        <v>0</v>
      </c>
      <c r="B6" s="11">
        <v>34652</v>
      </c>
      <c r="C6" s="11">
        <v>35089</v>
      </c>
      <c r="D6" s="11">
        <v>34652</v>
      </c>
      <c r="E6" s="11">
        <v>34652</v>
      </c>
      <c r="F6" s="12" t="s">
        <v>2</v>
      </c>
      <c r="G6" s="12" t="s">
        <v>2</v>
      </c>
      <c r="H6" s="11">
        <v>34652</v>
      </c>
      <c r="I6" s="11">
        <v>35089</v>
      </c>
      <c r="J6" s="11">
        <v>34652</v>
      </c>
      <c r="K6" s="11">
        <v>34652</v>
      </c>
    </row>
    <row r="7" spans="1:11" x14ac:dyDescent="0.2">
      <c r="A7" s="7" t="s">
        <v>35</v>
      </c>
      <c r="B7" s="11">
        <v>-50</v>
      </c>
      <c r="C7" s="11">
        <v>-50</v>
      </c>
      <c r="D7" s="11">
        <v>-50</v>
      </c>
      <c r="E7" s="11">
        <v>-50</v>
      </c>
      <c r="F7" s="12" t="s">
        <v>2</v>
      </c>
      <c r="G7" s="12"/>
      <c r="H7" s="11">
        <v>-50</v>
      </c>
      <c r="I7" s="11">
        <v>-50</v>
      </c>
      <c r="J7" s="11">
        <v>-50</v>
      </c>
      <c r="K7" s="11">
        <v>-50</v>
      </c>
    </row>
    <row r="8" spans="1:11" x14ac:dyDescent="0.2">
      <c r="A8" s="7" t="s">
        <v>36</v>
      </c>
      <c r="B8" s="11">
        <v>-50</v>
      </c>
      <c r="C8" s="11">
        <v>-50</v>
      </c>
      <c r="D8" s="11">
        <v>-50</v>
      </c>
      <c r="E8" s="11">
        <v>-50</v>
      </c>
      <c r="F8" s="12" t="s">
        <v>2</v>
      </c>
      <c r="G8" s="12" t="s">
        <v>2</v>
      </c>
      <c r="H8" s="11">
        <v>-50</v>
      </c>
      <c r="I8" s="11">
        <v>-50</v>
      </c>
      <c r="J8" s="11">
        <v>-50</v>
      </c>
      <c r="K8" s="11">
        <v>-50</v>
      </c>
    </row>
    <row r="9" spans="1:11" x14ac:dyDescent="0.2">
      <c r="A9" s="7" t="s">
        <v>37</v>
      </c>
      <c r="B9" s="11">
        <v>-1000</v>
      </c>
      <c r="C9" s="11">
        <v>0</v>
      </c>
      <c r="D9" s="11">
        <v>0</v>
      </c>
      <c r="E9" s="11">
        <v>0</v>
      </c>
      <c r="F9" s="12" t="s">
        <v>2</v>
      </c>
      <c r="G9" s="12" t="s">
        <v>2</v>
      </c>
      <c r="H9" s="11">
        <v>-1000</v>
      </c>
      <c r="I9" s="11">
        <v>0</v>
      </c>
      <c r="J9" s="11">
        <v>0</v>
      </c>
      <c r="K9" s="11">
        <v>0</v>
      </c>
    </row>
    <row r="10" spans="1:11" x14ac:dyDescent="0.2">
      <c r="A10" s="7" t="s">
        <v>38</v>
      </c>
      <c r="B10" s="11">
        <v>0</v>
      </c>
      <c r="C10" s="11">
        <v>-1000</v>
      </c>
      <c r="D10" s="11">
        <v>-1000</v>
      </c>
      <c r="E10" s="11">
        <v>-1000</v>
      </c>
      <c r="F10" s="12" t="s">
        <v>2</v>
      </c>
      <c r="G10" s="12" t="s">
        <v>2</v>
      </c>
      <c r="H10" s="11">
        <v>0</v>
      </c>
      <c r="I10" s="11">
        <v>-1000</v>
      </c>
      <c r="J10" s="11">
        <v>-1000</v>
      </c>
      <c r="K10" s="11">
        <v>-1000</v>
      </c>
    </row>
    <row r="11" spans="1:11" x14ac:dyDescent="0.2">
      <c r="A11" s="7" t="s">
        <v>39</v>
      </c>
      <c r="B11" s="11">
        <v>0</v>
      </c>
      <c r="C11" s="11">
        <v>-500</v>
      </c>
      <c r="D11" s="11">
        <v>-500</v>
      </c>
      <c r="E11" s="11">
        <v>-500</v>
      </c>
      <c r="F11" s="12" t="s">
        <v>2</v>
      </c>
      <c r="G11" s="12" t="s">
        <v>2</v>
      </c>
      <c r="H11" s="11">
        <v>0</v>
      </c>
      <c r="I11" s="11">
        <v>-500</v>
      </c>
      <c r="J11" s="11">
        <v>-500</v>
      </c>
      <c r="K11" s="11">
        <v>-500</v>
      </c>
    </row>
    <row r="12" spans="1:11" x14ac:dyDescent="0.2">
      <c r="A12" s="7" t="s">
        <v>40</v>
      </c>
      <c r="B12" s="11">
        <v>-73</v>
      </c>
      <c r="C12" s="11">
        <v>-175</v>
      </c>
      <c r="D12" s="11">
        <v>-175</v>
      </c>
      <c r="E12" s="11">
        <v>-175</v>
      </c>
      <c r="F12" s="12" t="s">
        <v>2</v>
      </c>
      <c r="G12" s="12"/>
      <c r="H12" s="11">
        <v>-73</v>
      </c>
      <c r="I12" s="11">
        <v>-175</v>
      </c>
      <c r="J12" s="11">
        <v>-175</v>
      </c>
      <c r="K12" s="11">
        <v>-175</v>
      </c>
    </row>
    <row r="13" spans="1:11" x14ac:dyDescent="0.2">
      <c r="A13" s="7" t="s">
        <v>42</v>
      </c>
      <c r="B13" s="11">
        <v>-216</v>
      </c>
      <c r="C13" s="11">
        <v>0</v>
      </c>
      <c r="D13" s="11">
        <v>0</v>
      </c>
      <c r="E13" s="11">
        <v>0</v>
      </c>
      <c r="F13" s="12" t="s">
        <v>2</v>
      </c>
      <c r="G13" s="12" t="s">
        <v>2</v>
      </c>
      <c r="H13" s="11">
        <v>-216</v>
      </c>
      <c r="I13" s="11">
        <v>0</v>
      </c>
      <c r="J13" s="11">
        <v>0</v>
      </c>
      <c r="K13" s="11">
        <v>0</v>
      </c>
    </row>
    <row r="14" spans="1:11" x14ac:dyDescent="0.2">
      <c r="A14" s="7" t="s">
        <v>43</v>
      </c>
      <c r="B14" s="11">
        <v>594</v>
      </c>
      <c r="C14" s="11">
        <v>594</v>
      </c>
      <c r="D14" s="11">
        <v>594</v>
      </c>
      <c r="E14" s="11">
        <v>594</v>
      </c>
      <c r="F14" s="12" t="s">
        <v>2</v>
      </c>
      <c r="G14" s="12" t="s">
        <v>2</v>
      </c>
      <c r="H14" s="11">
        <v>594</v>
      </c>
      <c r="I14" s="11">
        <v>594</v>
      </c>
      <c r="J14" s="11">
        <v>594</v>
      </c>
      <c r="K14" s="11">
        <v>594</v>
      </c>
    </row>
    <row r="15" spans="1:11" x14ac:dyDescent="0.2">
      <c r="A15" s="7" t="s">
        <v>44</v>
      </c>
      <c r="B15" s="11">
        <v>160</v>
      </c>
      <c r="C15" s="11">
        <v>160</v>
      </c>
      <c r="D15" s="11">
        <v>160</v>
      </c>
      <c r="E15" s="11">
        <v>160</v>
      </c>
      <c r="F15" s="12" t="s">
        <v>2</v>
      </c>
      <c r="G15" s="12" t="s">
        <v>2</v>
      </c>
      <c r="H15" s="11">
        <v>160</v>
      </c>
      <c r="I15" s="11">
        <v>160</v>
      </c>
      <c r="J15" s="11">
        <v>160</v>
      </c>
      <c r="K15" s="11">
        <v>160</v>
      </c>
    </row>
    <row r="16" spans="1:11" x14ac:dyDescent="0.2">
      <c r="A16" s="7" t="s">
        <v>8</v>
      </c>
      <c r="B16" s="11">
        <v>-582</v>
      </c>
      <c r="C16" s="11">
        <v>-582</v>
      </c>
      <c r="D16" s="11">
        <v>-582</v>
      </c>
      <c r="E16" s="11">
        <v>-582</v>
      </c>
      <c r="F16" s="12" t="s">
        <v>2</v>
      </c>
      <c r="G16" s="12" t="s">
        <v>2</v>
      </c>
      <c r="H16" s="11">
        <v>-582</v>
      </c>
      <c r="I16" s="11">
        <v>-582</v>
      </c>
      <c r="J16" s="11">
        <v>-582</v>
      </c>
      <c r="K16" s="11">
        <v>-582</v>
      </c>
    </row>
    <row r="17" spans="1:11" x14ac:dyDescent="0.2">
      <c r="A17" s="7" t="s">
        <v>41</v>
      </c>
      <c r="B17" s="11">
        <v>0</v>
      </c>
      <c r="C17" s="11">
        <v>1000</v>
      </c>
      <c r="D17" s="11">
        <v>0</v>
      </c>
      <c r="E17" s="11">
        <v>0</v>
      </c>
      <c r="G17" s="12" t="s">
        <v>2</v>
      </c>
      <c r="H17" s="11">
        <v>1000</v>
      </c>
      <c r="I17" s="11">
        <v>0</v>
      </c>
      <c r="J17" s="11">
        <v>0</v>
      </c>
      <c r="K17" s="11">
        <v>0</v>
      </c>
    </row>
    <row r="18" spans="1:11" x14ac:dyDescent="0.2">
      <c r="A18" s="7" t="s">
        <v>45</v>
      </c>
      <c r="B18" s="11">
        <v>55</v>
      </c>
      <c r="C18" s="11">
        <v>35</v>
      </c>
      <c r="D18" s="11">
        <v>35</v>
      </c>
      <c r="E18" s="11">
        <v>35</v>
      </c>
      <c r="G18" s="12" t="s">
        <v>2</v>
      </c>
      <c r="H18" s="11">
        <v>55</v>
      </c>
      <c r="I18" s="11">
        <v>35</v>
      </c>
      <c r="J18" s="11">
        <v>35</v>
      </c>
      <c r="K18" s="11">
        <v>35</v>
      </c>
    </row>
    <row r="19" spans="1:11" x14ac:dyDescent="0.2">
      <c r="A19" s="7" t="s">
        <v>46</v>
      </c>
      <c r="B19" s="11">
        <v>145</v>
      </c>
      <c r="C19" s="11">
        <v>100</v>
      </c>
      <c r="D19" s="11">
        <v>100</v>
      </c>
      <c r="E19" s="11">
        <v>100</v>
      </c>
      <c r="G19" s="12" t="s">
        <v>2</v>
      </c>
      <c r="H19" s="11">
        <v>145</v>
      </c>
      <c r="I19" s="11">
        <v>100</v>
      </c>
      <c r="J19" s="11">
        <v>100</v>
      </c>
      <c r="K19" s="11">
        <v>100</v>
      </c>
    </row>
    <row r="20" spans="1:11" s="34" customFormat="1" x14ac:dyDescent="0.2">
      <c r="A20" s="24" t="s">
        <v>141</v>
      </c>
      <c r="B20" s="35"/>
      <c r="C20" s="35"/>
      <c r="D20" s="35"/>
      <c r="E20" s="35"/>
      <c r="F20" s="36"/>
      <c r="G20" s="36" t="s">
        <v>2</v>
      </c>
      <c r="H20" s="35">
        <v>-245</v>
      </c>
      <c r="I20" s="35">
        <v>-245</v>
      </c>
      <c r="J20" s="35">
        <v>-245</v>
      </c>
      <c r="K20" s="35">
        <v>-245</v>
      </c>
    </row>
    <row r="21" spans="1:11" ht="16" thickBot="1" x14ac:dyDescent="0.25">
      <c r="A21" s="13" t="s">
        <v>1</v>
      </c>
      <c r="B21" s="14">
        <v>33435</v>
      </c>
      <c r="C21" s="14">
        <v>33486</v>
      </c>
      <c r="D21" s="14">
        <v>33049</v>
      </c>
      <c r="E21" s="14">
        <v>33049</v>
      </c>
      <c r="F21" s="15"/>
      <c r="G21" s="15"/>
      <c r="H21" s="14">
        <f>SUMIF($G6:$G20,"X",H6:H20)</f>
        <v>34513</v>
      </c>
      <c r="I21" s="14">
        <f t="shared" ref="I21:K21" si="0">SUMIF($G6:$G20,"X",I6:I20)</f>
        <v>33601</v>
      </c>
      <c r="J21" s="14">
        <f t="shared" si="0"/>
        <v>33164</v>
      </c>
      <c r="K21" s="14">
        <f t="shared" si="0"/>
        <v>33164</v>
      </c>
    </row>
    <row r="22" spans="1:11" ht="16" thickTop="1" x14ac:dyDescent="0.2">
      <c r="G22" s="12"/>
    </row>
    <row r="23" spans="1:11" ht="16" thickBot="1" x14ac:dyDescent="0.25">
      <c r="A23" s="16" t="s">
        <v>3</v>
      </c>
      <c r="B23" s="9"/>
      <c r="C23" s="9"/>
      <c r="D23" s="9"/>
      <c r="E23" s="9"/>
      <c r="F23" s="10"/>
      <c r="G23" s="10"/>
      <c r="H23" s="9"/>
      <c r="I23" s="9"/>
      <c r="J23" s="9"/>
      <c r="K23" s="9"/>
    </row>
    <row r="24" spans="1:11" x14ac:dyDescent="0.2">
      <c r="A24" s="7" t="s">
        <v>0</v>
      </c>
      <c r="B24" s="11">
        <v>14439</v>
      </c>
      <c r="C24" s="11">
        <v>14389</v>
      </c>
      <c r="D24" s="11">
        <v>14139</v>
      </c>
      <c r="E24" s="11">
        <v>14139</v>
      </c>
      <c r="F24" s="12" t="s">
        <v>2</v>
      </c>
      <c r="G24" s="12" t="s">
        <v>2</v>
      </c>
      <c r="H24" s="11">
        <v>14439</v>
      </c>
      <c r="I24" s="11">
        <v>14389</v>
      </c>
      <c r="J24" s="11">
        <v>14139</v>
      </c>
      <c r="K24" s="11">
        <v>14139</v>
      </c>
    </row>
    <row r="25" spans="1:11" x14ac:dyDescent="0.2">
      <c r="A25" s="7" t="s">
        <v>47</v>
      </c>
      <c r="B25" s="11">
        <v>409</v>
      </c>
      <c r="C25" s="11">
        <v>409</v>
      </c>
      <c r="D25" s="11">
        <v>409</v>
      </c>
      <c r="E25" s="11">
        <v>409</v>
      </c>
      <c r="F25" s="12" t="s">
        <v>2</v>
      </c>
      <c r="G25" s="12" t="s">
        <v>2</v>
      </c>
      <c r="H25" s="11">
        <v>409</v>
      </c>
      <c r="I25" s="11">
        <v>409</v>
      </c>
      <c r="J25" s="11">
        <v>409</v>
      </c>
      <c r="K25" s="11">
        <v>409</v>
      </c>
    </row>
    <row r="26" spans="1:11" s="34" customFormat="1" x14ac:dyDescent="0.2">
      <c r="A26" s="34" t="s">
        <v>142</v>
      </c>
      <c r="B26" s="35"/>
      <c r="C26" s="35"/>
      <c r="D26" s="35"/>
      <c r="E26" s="35"/>
      <c r="F26" s="36"/>
      <c r="G26" s="36"/>
      <c r="H26" s="35">
        <v>3000</v>
      </c>
      <c r="I26" s="35">
        <v>3000</v>
      </c>
      <c r="J26" s="35">
        <v>3000</v>
      </c>
      <c r="K26" s="35">
        <v>3000</v>
      </c>
    </row>
    <row r="27" spans="1:11" ht="16" thickBot="1" x14ac:dyDescent="0.25">
      <c r="A27" s="13" t="s">
        <v>1</v>
      </c>
      <c r="B27" s="14">
        <v>14848</v>
      </c>
      <c r="C27" s="14">
        <v>14798</v>
      </c>
      <c r="D27" s="14">
        <v>14548</v>
      </c>
      <c r="E27" s="14">
        <v>14548</v>
      </c>
      <c r="F27" s="15"/>
      <c r="G27" s="15"/>
      <c r="H27" s="14">
        <f>SUMIF($G24:$G26,"X",H24:H26)</f>
        <v>14848</v>
      </c>
      <c r="I27" s="14">
        <f t="shared" ref="I27:K27" si="1">SUMIF($G24:$G26,"X",I24:I26)</f>
        <v>14798</v>
      </c>
      <c r="J27" s="14">
        <f t="shared" si="1"/>
        <v>14548</v>
      </c>
      <c r="K27" s="14">
        <f t="shared" si="1"/>
        <v>14548</v>
      </c>
    </row>
    <row r="28" spans="1:11" ht="16" thickTop="1" x14ac:dyDescent="0.2">
      <c r="G28" s="12"/>
    </row>
    <row r="29" spans="1:11" ht="16" thickBot="1" x14ac:dyDescent="0.25">
      <c r="A29" s="16" t="s">
        <v>7</v>
      </c>
      <c r="B29" s="9"/>
      <c r="C29" s="9"/>
      <c r="D29" s="9"/>
      <c r="E29" s="9"/>
      <c r="F29" s="10"/>
      <c r="G29" s="10"/>
      <c r="H29" s="9"/>
      <c r="I29" s="9"/>
      <c r="J29" s="9"/>
      <c r="K29" s="9"/>
    </row>
    <row r="30" spans="1:11" x14ac:dyDescent="0.2">
      <c r="A30" s="7" t="s">
        <v>0</v>
      </c>
      <c r="B30" s="11">
        <v>4564</v>
      </c>
      <c r="C30" s="11">
        <v>4564</v>
      </c>
      <c r="D30" s="11">
        <v>4564</v>
      </c>
      <c r="E30" s="11">
        <v>4564</v>
      </c>
      <c r="F30" s="12" t="s">
        <v>2</v>
      </c>
      <c r="G30" s="12" t="s">
        <v>2</v>
      </c>
      <c r="H30" s="11">
        <v>4564</v>
      </c>
      <c r="I30" s="11">
        <v>4564</v>
      </c>
      <c r="J30" s="11">
        <v>4564</v>
      </c>
      <c r="K30" s="11">
        <v>4564</v>
      </c>
    </row>
    <row r="31" spans="1:11" s="34" customFormat="1" x14ac:dyDescent="0.2">
      <c r="A31" s="34" t="s">
        <v>147</v>
      </c>
      <c r="B31" s="35"/>
      <c r="C31" s="35"/>
      <c r="D31" s="35"/>
      <c r="E31" s="35"/>
      <c r="F31" s="36"/>
      <c r="G31" s="36" t="s">
        <v>2</v>
      </c>
      <c r="H31" s="35">
        <v>-300</v>
      </c>
      <c r="I31" s="35">
        <v>-600</v>
      </c>
      <c r="J31" s="35">
        <v>-1000</v>
      </c>
      <c r="K31" s="35">
        <v>-1000</v>
      </c>
    </row>
    <row r="32" spans="1:11" ht="16" thickBot="1" x14ac:dyDescent="0.25">
      <c r="A32" s="13" t="s">
        <v>1</v>
      </c>
      <c r="B32" s="14">
        <v>4564</v>
      </c>
      <c r="C32" s="14">
        <v>4564</v>
      </c>
      <c r="D32" s="14">
        <v>4564</v>
      </c>
      <c r="E32" s="14">
        <v>4564</v>
      </c>
      <c r="F32" s="15"/>
      <c r="G32" s="15"/>
      <c r="H32" s="14">
        <f>SUMIF($G30:$G31,"X",H30:H31)</f>
        <v>4264</v>
      </c>
      <c r="I32" s="14">
        <f>SUMIF($G30:$G31,"X",I30:I31)</f>
        <v>3964</v>
      </c>
      <c r="J32" s="14">
        <f>SUMIF($G30:$G31,"X",J30:J31)</f>
        <v>3564</v>
      </c>
      <c r="K32" s="14">
        <f>SUMIF($G30:$G31,"X",K30:K31)</f>
        <v>3564</v>
      </c>
    </row>
    <row r="33" spans="1:11" ht="16" thickTop="1" x14ac:dyDescent="0.2">
      <c r="G33" s="12"/>
    </row>
    <row r="34" spans="1:11" ht="16" thickBot="1" x14ac:dyDescent="0.25">
      <c r="A34" s="16" t="s">
        <v>9</v>
      </c>
      <c r="B34" s="9"/>
      <c r="C34" s="9"/>
      <c r="D34" s="9"/>
      <c r="E34" s="9"/>
      <c r="F34" s="10"/>
      <c r="G34" s="10"/>
      <c r="H34" s="9"/>
      <c r="I34" s="9"/>
      <c r="J34" s="9"/>
      <c r="K34" s="9"/>
    </row>
    <row r="35" spans="1:11" x14ac:dyDescent="0.2">
      <c r="A35" s="7" t="s">
        <v>0</v>
      </c>
      <c r="B35" s="11">
        <v>-15605</v>
      </c>
      <c r="C35" s="11">
        <v>-15605</v>
      </c>
      <c r="D35" s="11">
        <v>-15605</v>
      </c>
      <c r="E35" s="11">
        <v>-15605</v>
      </c>
      <c r="F35" s="12" t="s">
        <v>2</v>
      </c>
      <c r="G35" s="12" t="s">
        <v>2</v>
      </c>
      <c r="H35" s="11">
        <v>-15605</v>
      </c>
      <c r="I35" s="11">
        <v>-15605</v>
      </c>
      <c r="J35" s="11">
        <v>-15605</v>
      </c>
      <c r="K35" s="11">
        <v>-15605</v>
      </c>
    </row>
    <row r="36" spans="1:11" x14ac:dyDescent="0.2">
      <c r="A36" s="7" t="s">
        <v>48</v>
      </c>
      <c r="B36" s="11">
        <v>3973</v>
      </c>
      <c r="C36" s="11">
        <v>3973</v>
      </c>
      <c r="D36" s="11">
        <v>3973</v>
      </c>
      <c r="E36" s="11">
        <v>3973</v>
      </c>
      <c r="F36" s="12" t="s">
        <v>2</v>
      </c>
      <c r="G36" s="12" t="s">
        <v>2</v>
      </c>
      <c r="H36" s="11">
        <v>3973</v>
      </c>
      <c r="I36" s="11">
        <v>3973</v>
      </c>
      <c r="J36" s="11">
        <v>3973</v>
      </c>
      <c r="K36" s="11">
        <v>3973</v>
      </c>
    </row>
    <row r="37" spans="1:11" x14ac:dyDescent="0.2">
      <c r="A37" s="7" t="s">
        <v>8</v>
      </c>
      <c r="B37" s="11">
        <v>4022</v>
      </c>
      <c r="C37" s="11">
        <v>4022</v>
      </c>
      <c r="D37" s="11">
        <v>4022</v>
      </c>
      <c r="E37" s="11">
        <v>4022</v>
      </c>
      <c r="F37" s="12" t="s">
        <v>2</v>
      </c>
      <c r="G37" s="12" t="s">
        <v>2</v>
      </c>
      <c r="H37" s="11">
        <v>4022</v>
      </c>
      <c r="I37" s="11">
        <v>4022</v>
      </c>
      <c r="J37" s="11">
        <v>4022</v>
      </c>
      <c r="K37" s="11">
        <v>4022</v>
      </c>
    </row>
    <row r="38" spans="1:11" ht="16" thickBot="1" x14ac:dyDescent="0.25">
      <c r="A38" s="13" t="s">
        <v>1</v>
      </c>
      <c r="B38" s="14">
        <v>-7610</v>
      </c>
      <c r="C38" s="14">
        <v>-7610</v>
      </c>
      <c r="D38" s="14">
        <v>-7610</v>
      </c>
      <c r="E38" s="14">
        <v>-7610</v>
      </c>
      <c r="F38" s="15"/>
      <c r="G38" s="15"/>
      <c r="H38" s="14">
        <f>SUMIF($G35:$G37,"X",H35:H37)</f>
        <v>-7610</v>
      </c>
      <c r="I38" s="14">
        <f>SUMIF($G35:$G37,"X",I35:I37)</f>
        <v>-7610</v>
      </c>
      <c r="J38" s="14">
        <f>SUMIF($G35:$G37,"X",J35:J37)</f>
        <v>-7610</v>
      </c>
      <c r="K38" s="14">
        <f>SUMIF($G35:$G37,"X",K35:K37)</f>
        <v>-7610</v>
      </c>
    </row>
    <row r="39" spans="1:11" ht="16" thickTop="1" x14ac:dyDescent="0.2">
      <c r="G39" s="12"/>
    </row>
    <row r="40" spans="1:11" ht="16" thickBot="1" x14ac:dyDescent="0.25">
      <c r="A40" s="16" t="s">
        <v>10</v>
      </c>
      <c r="B40" s="9"/>
      <c r="C40" s="9"/>
      <c r="D40" s="9"/>
      <c r="E40" s="9"/>
      <c r="F40" s="10"/>
      <c r="G40" s="10"/>
      <c r="H40" s="9"/>
      <c r="I40" s="9"/>
      <c r="J40" s="9"/>
      <c r="K40" s="9"/>
    </row>
    <row r="41" spans="1:11" x14ac:dyDescent="0.2">
      <c r="A41" s="7" t="s">
        <v>0</v>
      </c>
      <c r="B41" s="11">
        <v>7986</v>
      </c>
      <c r="C41" s="11">
        <v>7986</v>
      </c>
      <c r="D41" s="11">
        <v>7986</v>
      </c>
      <c r="E41" s="11">
        <v>7986</v>
      </c>
      <c r="F41" s="12" t="s">
        <v>2</v>
      </c>
      <c r="G41" s="12" t="s">
        <v>2</v>
      </c>
      <c r="H41" s="11">
        <v>7986</v>
      </c>
      <c r="I41" s="11">
        <v>7986</v>
      </c>
      <c r="J41" s="11">
        <v>7986</v>
      </c>
      <c r="K41" s="11">
        <v>7986</v>
      </c>
    </row>
    <row r="42" spans="1:11" x14ac:dyDescent="0.2">
      <c r="A42" s="7" t="s">
        <v>49</v>
      </c>
      <c r="B42" s="11">
        <v>3466</v>
      </c>
      <c r="C42" s="11">
        <v>3466</v>
      </c>
      <c r="D42" s="11">
        <v>3466</v>
      </c>
      <c r="E42" s="11">
        <v>3466</v>
      </c>
      <c r="F42" s="12" t="s">
        <v>2</v>
      </c>
      <c r="G42" s="12" t="s">
        <v>2</v>
      </c>
      <c r="H42" s="11">
        <v>3466</v>
      </c>
      <c r="I42" s="11">
        <v>3466</v>
      </c>
      <c r="J42" s="11">
        <v>3466</v>
      </c>
      <c r="K42" s="11">
        <v>3466</v>
      </c>
    </row>
    <row r="43" spans="1:11" x14ac:dyDescent="0.2">
      <c r="A43" s="7" t="s">
        <v>50</v>
      </c>
      <c r="B43" s="11">
        <v>-188</v>
      </c>
      <c r="C43" s="11">
        <v>-323</v>
      </c>
      <c r="D43" s="11">
        <v>-323</v>
      </c>
      <c r="E43" s="11">
        <v>-323</v>
      </c>
      <c r="F43" s="12" t="s">
        <v>2</v>
      </c>
      <c r="G43" s="12" t="s">
        <v>2</v>
      </c>
      <c r="H43" s="11">
        <v>-188</v>
      </c>
      <c r="I43" s="11">
        <v>-323</v>
      </c>
      <c r="J43" s="11">
        <v>-323</v>
      </c>
      <c r="K43" s="11">
        <v>-323</v>
      </c>
    </row>
    <row r="44" spans="1:11" x14ac:dyDescent="0.2">
      <c r="A44" s="7" t="s">
        <v>8</v>
      </c>
      <c r="B44" s="11">
        <v>-745</v>
      </c>
      <c r="C44" s="11">
        <v>-745</v>
      </c>
      <c r="D44" s="11">
        <v>-745</v>
      </c>
      <c r="E44" s="11">
        <v>-745</v>
      </c>
      <c r="F44" s="12" t="s">
        <v>2</v>
      </c>
      <c r="G44" s="12" t="s">
        <v>2</v>
      </c>
      <c r="H44" s="11">
        <v>-745</v>
      </c>
      <c r="I44" s="11">
        <v>-745</v>
      </c>
      <c r="J44" s="11">
        <v>-745</v>
      </c>
      <c r="K44" s="11">
        <v>-745</v>
      </c>
    </row>
    <row r="45" spans="1:11" ht="16" thickBot="1" x14ac:dyDescent="0.25">
      <c r="A45" s="13" t="s">
        <v>1</v>
      </c>
      <c r="B45" s="14">
        <v>10519</v>
      </c>
      <c r="C45" s="14">
        <v>10384</v>
      </c>
      <c r="D45" s="14">
        <v>10384</v>
      </c>
      <c r="E45" s="14">
        <v>10384</v>
      </c>
      <c r="F45" s="15"/>
      <c r="G45" s="15"/>
      <c r="H45" s="14">
        <f>SUMIF($G41:$G44,"X",H41:H44)</f>
        <v>10519</v>
      </c>
      <c r="I45" s="14">
        <f>SUMIF($G41:$G44,"X",I41:I44)</f>
        <v>10384</v>
      </c>
      <c r="J45" s="14">
        <f>SUMIF($G41:$G44,"X",J41:J44)</f>
        <v>10384</v>
      </c>
      <c r="K45" s="14">
        <f>SUMIF($G41:$G44,"X",K41:K44)</f>
        <v>10384</v>
      </c>
    </row>
    <row r="46" spans="1:11" ht="16" thickTop="1" x14ac:dyDescent="0.2">
      <c r="G46" s="12"/>
    </row>
    <row r="47" spans="1:11" ht="16" thickBot="1" x14ac:dyDescent="0.25">
      <c r="A47" s="16" t="s">
        <v>11</v>
      </c>
      <c r="B47" s="9"/>
      <c r="C47" s="9"/>
      <c r="D47" s="9"/>
      <c r="E47" s="9"/>
      <c r="F47" s="10"/>
      <c r="G47" s="10"/>
      <c r="H47" s="9"/>
      <c r="I47" s="9"/>
      <c r="J47" s="9"/>
      <c r="K47" s="9"/>
    </row>
    <row r="48" spans="1:11" x14ac:dyDescent="0.2">
      <c r="A48" s="7" t="s">
        <v>0</v>
      </c>
      <c r="B48" s="11">
        <v>-17800</v>
      </c>
      <c r="C48" s="11">
        <v>-16489</v>
      </c>
      <c r="D48" s="11">
        <v>-16613</v>
      </c>
      <c r="E48" s="11">
        <v>-16613</v>
      </c>
      <c r="F48" s="12" t="s">
        <v>2</v>
      </c>
      <c r="G48" s="12" t="s">
        <v>2</v>
      </c>
      <c r="H48" s="11">
        <v>-17800</v>
      </c>
      <c r="I48" s="11">
        <v>-16489</v>
      </c>
      <c r="J48" s="11">
        <v>-16613</v>
      </c>
      <c r="K48" s="11">
        <v>-16613</v>
      </c>
    </row>
    <row r="49" spans="1:11" x14ac:dyDescent="0.2">
      <c r="A49" s="7" t="s">
        <v>51</v>
      </c>
      <c r="B49" s="11">
        <v>326</v>
      </c>
      <c r="C49" s="11">
        <v>326</v>
      </c>
      <c r="D49" s="11">
        <v>326</v>
      </c>
      <c r="E49" s="11">
        <v>326</v>
      </c>
      <c r="F49" s="12" t="s">
        <v>2</v>
      </c>
      <c r="G49" s="12" t="s">
        <v>2</v>
      </c>
      <c r="H49" s="11">
        <v>326</v>
      </c>
      <c r="I49" s="11">
        <v>326</v>
      </c>
      <c r="J49" s="11">
        <v>326</v>
      </c>
      <c r="K49" s="11">
        <v>326</v>
      </c>
    </row>
    <row r="50" spans="1:11" ht="16" thickBot="1" x14ac:dyDescent="0.25">
      <c r="A50" s="13" t="s">
        <v>1</v>
      </c>
      <c r="B50" s="14">
        <v>-17474</v>
      </c>
      <c r="C50" s="14">
        <v>-16163</v>
      </c>
      <c r="D50" s="14">
        <v>-16287</v>
      </c>
      <c r="E50" s="14">
        <v>-16287</v>
      </c>
      <c r="F50" s="15"/>
      <c r="G50" s="15"/>
      <c r="H50" s="14">
        <f>SUMIF($G48:$G49,"X",H48:H49)</f>
        <v>-17474</v>
      </c>
      <c r="I50" s="14">
        <f>SUMIF($G48:$G49,"X",I48:I49)</f>
        <v>-16163</v>
      </c>
      <c r="J50" s="14">
        <f>SUMIF($G48:$G49,"X",J48:J49)</f>
        <v>-16287</v>
      </c>
      <c r="K50" s="14">
        <f>SUMIF($G48:$G49,"X",K48:K49)</f>
        <v>-16287</v>
      </c>
    </row>
    <row r="51" spans="1:11" ht="16" thickTop="1" x14ac:dyDescent="0.2">
      <c r="G51" s="12"/>
    </row>
    <row r="52" spans="1:11" ht="19" thickBot="1" x14ac:dyDescent="0.3">
      <c r="A52" s="6" t="s">
        <v>12</v>
      </c>
      <c r="B52" s="25">
        <f>SUMIF($A55:$A113,"Ramme 2026-2029",B55:B113)</f>
        <v>105906</v>
      </c>
      <c r="C52" s="25">
        <f>SUMIF($A55:$A113,"Ramme 2026-2029",C55:C113)</f>
        <v>93037</v>
      </c>
      <c r="D52" s="25">
        <f>SUMIF($A55:$A113,"Ramme 2026-2029",D55:D113)</f>
        <v>91545</v>
      </c>
      <c r="E52" s="25">
        <f>SUMIF($A55:$A113,"Ramme 2026-2029",E55:E113)</f>
        <v>90260</v>
      </c>
      <c r="F52" s="6"/>
      <c r="G52" s="6"/>
      <c r="H52" s="25">
        <f>SUMIF($A55:$A113,"Ramme 2026-2029",H55:H113)</f>
        <v>107585</v>
      </c>
      <c r="I52" s="25">
        <f>SUMIF($A55:$A113,"Ramme 2026-2029",I55:I113)</f>
        <v>95099</v>
      </c>
      <c r="J52" s="25">
        <f>SUMIF($A55:$A113,"Ramme 2026-2029",J55:J113)</f>
        <v>93607</v>
      </c>
      <c r="K52" s="25">
        <f>SUMIF($A55:$A113,"Ramme 2026-2029",K55:K113)</f>
        <v>92322</v>
      </c>
    </row>
    <row r="53" spans="1:11" ht="16" thickTop="1" x14ac:dyDescent="0.2">
      <c r="B53" s="7"/>
      <c r="C53" s="7"/>
      <c r="D53" s="7"/>
      <c r="E53" s="7"/>
      <c r="F53" s="7"/>
      <c r="H53" s="7"/>
      <c r="I53" s="7"/>
      <c r="J53" s="7"/>
      <c r="K53" s="7"/>
    </row>
    <row r="54" spans="1:11" ht="16" thickBot="1" x14ac:dyDescent="0.25">
      <c r="A54" s="16" t="s">
        <v>13</v>
      </c>
      <c r="B54" s="9"/>
      <c r="C54" s="9"/>
      <c r="D54" s="9"/>
      <c r="E54" s="9"/>
      <c r="F54" s="10"/>
      <c r="G54" s="10"/>
      <c r="H54" s="9"/>
      <c r="I54" s="9"/>
      <c r="J54" s="9"/>
      <c r="K54" s="9"/>
    </row>
    <row r="55" spans="1:11" x14ac:dyDescent="0.2">
      <c r="A55" s="7" t="s">
        <v>0</v>
      </c>
      <c r="B55" s="11">
        <v>6892</v>
      </c>
      <c r="C55" s="11">
        <v>6892</v>
      </c>
      <c r="D55" s="11">
        <v>7032</v>
      </c>
      <c r="E55" s="11">
        <v>7032</v>
      </c>
      <c r="F55" s="12" t="s">
        <v>2</v>
      </c>
      <c r="G55" s="12" t="s">
        <v>2</v>
      </c>
      <c r="H55" s="11">
        <v>6892</v>
      </c>
      <c r="I55" s="11">
        <v>6892</v>
      </c>
      <c r="J55" s="11">
        <v>7032</v>
      </c>
      <c r="K55" s="11">
        <v>7032</v>
      </c>
    </row>
    <row r="56" spans="1:11" x14ac:dyDescent="0.2">
      <c r="A56" s="7" t="s">
        <v>52</v>
      </c>
      <c r="B56" s="11">
        <v>0</v>
      </c>
      <c r="C56" s="11">
        <v>-700</v>
      </c>
      <c r="D56" s="11">
        <v>-700</v>
      </c>
      <c r="E56" s="11">
        <v>-700</v>
      </c>
      <c r="F56" s="12" t="s">
        <v>2</v>
      </c>
      <c r="G56" s="12" t="s">
        <v>2</v>
      </c>
      <c r="H56" s="11">
        <v>0</v>
      </c>
      <c r="I56" s="11">
        <v>-700</v>
      </c>
      <c r="J56" s="11">
        <v>-700</v>
      </c>
      <c r="K56" s="11">
        <v>-700</v>
      </c>
    </row>
    <row r="57" spans="1:11" x14ac:dyDescent="0.2">
      <c r="A57" s="7" t="s">
        <v>53</v>
      </c>
      <c r="B57" s="11">
        <v>1143</v>
      </c>
      <c r="C57" s="11">
        <v>1143</v>
      </c>
      <c r="D57" s="11">
        <v>1143</v>
      </c>
      <c r="E57" s="11">
        <v>290</v>
      </c>
      <c r="F57" s="12" t="s">
        <v>2</v>
      </c>
      <c r="G57" s="12" t="s">
        <v>2</v>
      </c>
      <c r="H57" s="11">
        <v>1143</v>
      </c>
      <c r="I57" s="11">
        <v>1143</v>
      </c>
      <c r="J57" s="11">
        <v>1143</v>
      </c>
      <c r="K57" s="11">
        <v>290</v>
      </c>
    </row>
    <row r="58" spans="1:11" x14ac:dyDescent="0.2">
      <c r="A58" s="7" t="s">
        <v>54</v>
      </c>
      <c r="B58" s="11">
        <v>85</v>
      </c>
      <c r="C58" s="11">
        <v>85</v>
      </c>
      <c r="D58" s="11">
        <v>85</v>
      </c>
      <c r="E58" s="11">
        <v>85</v>
      </c>
      <c r="F58" s="12" t="s">
        <v>2</v>
      </c>
      <c r="G58" s="12" t="s">
        <v>2</v>
      </c>
      <c r="H58" s="11">
        <v>85</v>
      </c>
      <c r="I58" s="11">
        <v>85</v>
      </c>
      <c r="J58" s="11">
        <v>85</v>
      </c>
      <c r="K58" s="11">
        <v>85</v>
      </c>
    </row>
    <row r="59" spans="1:11" x14ac:dyDescent="0.2">
      <c r="A59" s="7" t="s">
        <v>8</v>
      </c>
      <c r="B59" s="11">
        <v>7</v>
      </c>
      <c r="C59" s="11">
        <v>7</v>
      </c>
      <c r="D59" s="11">
        <v>7</v>
      </c>
      <c r="E59" s="11">
        <v>7</v>
      </c>
      <c r="F59" s="12" t="s">
        <v>2</v>
      </c>
      <c r="G59" s="12" t="s">
        <v>2</v>
      </c>
      <c r="H59" s="11">
        <v>7</v>
      </c>
      <c r="I59" s="11">
        <v>7</v>
      </c>
      <c r="J59" s="11">
        <v>7</v>
      </c>
      <c r="K59" s="11">
        <v>7</v>
      </c>
    </row>
    <row r="60" spans="1:11" ht="16" thickBot="1" x14ac:dyDescent="0.25">
      <c r="A60" s="13" t="s">
        <v>1</v>
      </c>
      <c r="B60" s="14">
        <v>8126</v>
      </c>
      <c r="C60" s="14">
        <v>7426</v>
      </c>
      <c r="D60" s="14">
        <v>7566</v>
      </c>
      <c r="E60" s="14">
        <v>6713</v>
      </c>
      <c r="F60" s="15"/>
      <c r="G60" s="15"/>
      <c r="H60" s="14">
        <f>SUMIF($G55:$G59,"X",H55:H59)</f>
        <v>8127</v>
      </c>
      <c r="I60" s="14">
        <f>SUMIF($G55:$G59,"X",I55:I59)</f>
        <v>7427</v>
      </c>
      <c r="J60" s="14">
        <f>SUMIF($G55:$G59,"X",J55:J59)</f>
        <v>7567</v>
      </c>
      <c r="K60" s="14">
        <f>SUMIF($G55:$G59,"X",K55:K59)</f>
        <v>6714</v>
      </c>
    </row>
    <row r="61" spans="1:11" ht="16" thickTop="1" x14ac:dyDescent="0.2">
      <c r="G61" s="12"/>
    </row>
    <row r="62" spans="1:11" ht="16" thickBot="1" x14ac:dyDescent="0.25">
      <c r="A62" s="16" t="s">
        <v>14</v>
      </c>
      <c r="B62" s="9"/>
      <c r="C62" s="9"/>
      <c r="D62" s="9"/>
      <c r="E62" s="9"/>
      <c r="F62" s="10"/>
      <c r="G62" s="10"/>
      <c r="H62" s="9"/>
      <c r="I62" s="9"/>
      <c r="J62" s="9"/>
      <c r="K62" s="9"/>
    </row>
    <row r="63" spans="1:11" x14ac:dyDescent="0.2">
      <c r="A63" s="7" t="s">
        <v>0</v>
      </c>
      <c r="B63" s="11">
        <v>7995</v>
      </c>
      <c r="C63" s="11">
        <v>7860</v>
      </c>
      <c r="D63" s="11">
        <v>7840</v>
      </c>
      <c r="E63" s="11">
        <v>7840</v>
      </c>
      <c r="F63" s="12" t="s">
        <v>2</v>
      </c>
      <c r="G63" s="12" t="s">
        <v>2</v>
      </c>
      <c r="H63" s="11">
        <v>7995</v>
      </c>
      <c r="I63" s="11">
        <v>7860</v>
      </c>
      <c r="J63" s="11">
        <v>7840</v>
      </c>
      <c r="K63" s="11">
        <v>7840</v>
      </c>
    </row>
    <row r="64" spans="1:11" x14ac:dyDescent="0.2">
      <c r="A64" s="7" t="s">
        <v>55</v>
      </c>
      <c r="B64" s="11">
        <v>-256</v>
      </c>
      <c r="C64" s="11">
        <v>-2917</v>
      </c>
      <c r="D64" s="11">
        <v>-3764</v>
      </c>
      <c r="E64" s="11">
        <v>-4196</v>
      </c>
      <c r="F64" s="12" t="s">
        <v>2</v>
      </c>
      <c r="G64" s="12" t="s">
        <v>2</v>
      </c>
      <c r="H64" s="11">
        <v>-256</v>
      </c>
      <c r="I64" s="11">
        <v>-2917</v>
      </c>
      <c r="J64" s="11">
        <v>-3764</v>
      </c>
      <c r="K64" s="11">
        <v>-4196</v>
      </c>
    </row>
    <row r="65" spans="1:11" x14ac:dyDescent="0.2">
      <c r="A65" s="7" t="s">
        <v>56</v>
      </c>
      <c r="B65" s="11">
        <v>666</v>
      </c>
      <c r="C65" s="11">
        <v>666</v>
      </c>
      <c r="D65" s="11">
        <v>666</v>
      </c>
      <c r="E65" s="11">
        <v>666</v>
      </c>
      <c r="F65" s="12" t="s">
        <v>2</v>
      </c>
      <c r="G65" s="12" t="s">
        <v>2</v>
      </c>
      <c r="H65" s="11">
        <v>666</v>
      </c>
      <c r="I65" s="11">
        <v>666</v>
      </c>
      <c r="J65" s="11">
        <v>666</v>
      </c>
      <c r="K65" s="11">
        <v>666</v>
      </c>
    </row>
    <row r="66" spans="1:11" x14ac:dyDescent="0.2">
      <c r="A66" s="7" t="s">
        <v>8</v>
      </c>
      <c r="B66" s="11">
        <v>-66</v>
      </c>
      <c r="C66" s="11">
        <v>-66</v>
      </c>
      <c r="D66" s="11">
        <v>-66</v>
      </c>
      <c r="E66" s="11">
        <v>-66</v>
      </c>
      <c r="F66" s="12" t="s">
        <v>2</v>
      </c>
      <c r="G66" s="12" t="s">
        <v>2</v>
      </c>
      <c r="H66" s="11">
        <v>-66</v>
      </c>
      <c r="I66" s="11">
        <v>-66</v>
      </c>
      <c r="J66" s="11">
        <v>-66</v>
      </c>
      <c r="K66" s="11">
        <v>-66</v>
      </c>
    </row>
    <row r="67" spans="1:11" ht="16" thickBot="1" x14ac:dyDescent="0.25">
      <c r="A67" s="13" t="s">
        <v>1</v>
      </c>
      <c r="B67" s="14">
        <v>8339</v>
      </c>
      <c r="C67" s="14">
        <v>5543</v>
      </c>
      <c r="D67" s="14">
        <v>4676</v>
      </c>
      <c r="E67" s="14">
        <v>4244</v>
      </c>
      <c r="F67" s="15"/>
      <c r="G67" s="15"/>
      <c r="H67" s="14">
        <f>SUMIF($G63:$G66,"X",H63:H66)</f>
        <v>8339</v>
      </c>
      <c r="I67" s="14">
        <f>SUMIF($G63:$G66,"X",I63:I66)</f>
        <v>5543</v>
      </c>
      <c r="J67" s="14">
        <f>SUMIF($G63:$G66,"X",J63:J66)</f>
        <v>4676</v>
      </c>
      <c r="K67" s="14">
        <f>SUMIF($G63:$G66,"X",K63:K66)</f>
        <v>4244</v>
      </c>
    </row>
    <row r="68" spans="1:11" ht="16" thickTop="1" x14ac:dyDescent="0.2">
      <c r="G68" s="12"/>
    </row>
    <row r="69" spans="1:11" ht="16" thickBot="1" x14ac:dyDescent="0.25">
      <c r="A69" s="16" t="s">
        <v>15</v>
      </c>
      <c r="B69" s="9"/>
      <c r="C69" s="9"/>
      <c r="D69" s="9"/>
      <c r="E69" s="9"/>
      <c r="F69" s="10"/>
      <c r="G69" s="10"/>
      <c r="H69" s="9"/>
      <c r="I69" s="9"/>
      <c r="J69" s="9"/>
      <c r="K69" s="9"/>
    </row>
    <row r="70" spans="1:11" x14ac:dyDescent="0.2">
      <c r="A70" s="7" t="s">
        <v>0</v>
      </c>
      <c r="B70" s="11">
        <v>4375</v>
      </c>
      <c r="C70" s="11">
        <v>4375</v>
      </c>
      <c r="D70" s="11">
        <v>4375</v>
      </c>
      <c r="E70" s="11">
        <v>4375</v>
      </c>
      <c r="F70" s="12" t="s">
        <v>2</v>
      </c>
      <c r="G70" s="12" t="s">
        <v>2</v>
      </c>
      <c r="H70" s="11">
        <v>4375</v>
      </c>
      <c r="I70" s="11">
        <v>4375</v>
      </c>
      <c r="J70" s="11">
        <v>4375</v>
      </c>
      <c r="K70" s="11">
        <v>4375</v>
      </c>
    </row>
    <row r="71" spans="1:11" x14ac:dyDescent="0.2">
      <c r="A71" s="7" t="s">
        <v>57</v>
      </c>
      <c r="B71" s="11">
        <v>-74</v>
      </c>
      <c r="C71" s="11">
        <v>-124</v>
      </c>
      <c r="D71" s="11">
        <v>-124</v>
      </c>
      <c r="E71" s="11">
        <v>-124</v>
      </c>
      <c r="F71" s="12" t="s">
        <v>2</v>
      </c>
      <c r="G71" s="12" t="s">
        <v>2</v>
      </c>
      <c r="H71" s="11">
        <v>-74</v>
      </c>
      <c r="I71" s="11">
        <v>-124</v>
      </c>
      <c r="J71" s="11">
        <v>-124</v>
      </c>
      <c r="K71" s="11">
        <v>-124</v>
      </c>
    </row>
    <row r="72" spans="1:11" x14ac:dyDescent="0.2">
      <c r="A72" s="7" t="s">
        <v>58</v>
      </c>
      <c r="B72" s="11">
        <v>-125</v>
      </c>
      <c r="C72" s="11">
        <v>-300</v>
      </c>
      <c r="D72" s="11">
        <v>-300</v>
      </c>
      <c r="E72" s="11">
        <v>-300</v>
      </c>
      <c r="F72" s="12" t="s">
        <v>2</v>
      </c>
      <c r="G72" s="12"/>
      <c r="H72" s="11">
        <v>-125</v>
      </c>
      <c r="I72" s="11">
        <v>-300</v>
      </c>
      <c r="J72" s="11">
        <v>-300</v>
      </c>
      <c r="K72" s="11">
        <v>-300</v>
      </c>
    </row>
    <row r="73" spans="1:11" x14ac:dyDescent="0.2">
      <c r="A73" s="7" t="s">
        <v>8</v>
      </c>
      <c r="B73" s="11">
        <v>-61</v>
      </c>
      <c r="C73" s="11">
        <v>-61</v>
      </c>
      <c r="D73" s="11">
        <v>-61</v>
      </c>
      <c r="E73" s="11">
        <v>-61</v>
      </c>
      <c r="F73" s="12" t="s">
        <v>2</v>
      </c>
      <c r="G73" s="12" t="s">
        <v>2</v>
      </c>
      <c r="H73" s="11">
        <v>-61</v>
      </c>
      <c r="I73" s="11">
        <v>-61</v>
      </c>
      <c r="J73" s="11">
        <v>-61</v>
      </c>
      <c r="K73" s="11">
        <v>-61</v>
      </c>
    </row>
    <row r="74" spans="1:11" x14ac:dyDescent="0.2">
      <c r="A74" s="7" t="s">
        <v>59</v>
      </c>
      <c r="B74" s="11">
        <v>-300</v>
      </c>
      <c r="C74" s="11">
        <v>-720</v>
      </c>
      <c r="D74" s="11">
        <v>-720</v>
      </c>
      <c r="E74" s="11">
        <v>-720</v>
      </c>
      <c r="G74" s="12"/>
      <c r="H74" s="11">
        <v>-300</v>
      </c>
      <c r="I74" s="11">
        <v>-720</v>
      </c>
      <c r="J74" s="11">
        <v>-720</v>
      </c>
      <c r="K74" s="11">
        <v>-720</v>
      </c>
    </row>
    <row r="75" spans="1:11" x14ac:dyDescent="0.2">
      <c r="A75" s="7" t="s">
        <v>60</v>
      </c>
      <c r="B75" s="11">
        <v>-65</v>
      </c>
      <c r="C75" s="11">
        <v>-65</v>
      </c>
      <c r="D75" s="11">
        <v>-65</v>
      </c>
      <c r="E75" s="11">
        <v>-65</v>
      </c>
      <c r="G75" s="12"/>
      <c r="H75" s="11">
        <v>-65</v>
      </c>
      <c r="I75" s="11">
        <v>-65</v>
      </c>
      <c r="J75" s="11">
        <v>-65</v>
      </c>
      <c r="K75" s="11">
        <v>-65</v>
      </c>
    </row>
    <row r="76" spans="1:11" ht="16" thickBot="1" x14ac:dyDescent="0.25">
      <c r="A76" s="13" t="s">
        <v>1</v>
      </c>
      <c r="B76" s="14">
        <v>4115</v>
      </c>
      <c r="C76" s="14">
        <v>3890</v>
      </c>
      <c r="D76" s="14">
        <v>3890</v>
      </c>
      <c r="E76" s="14">
        <v>3890</v>
      </c>
      <c r="F76" s="15"/>
      <c r="G76" s="15"/>
      <c r="H76" s="14">
        <f>SUMIF($G70:$G75,"X",H70:H75)</f>
        <v>4240</v>
      </c>
      <c r="I76" s="14">
        <f>SUMIF($G70:$G75,"X",I70:I75)</f>
        <v>4190</v>
      </c>
      <c r="J76" s="14">
        <f>SUMIF($G70:$G75,"X",J70:J75)</f>
        <v>4190</v>
      </c>
      <c r="K76" s="14">
        <f>SUMIF($G70:$G75,"X",K70:K75)</f>
        <v>4190</v>
      </c>
    </row>
    <row r="77" spans="1:11" ht="16" thickTop="1" x14ac:dyDescent="0.2">
      <c r="G77" s="12"/>
    </row>
    <row r="78" spans="1:11" ht="16" thickBot="1" x14ac:dyDescent="0.25">
      <c r="A78" s="16" t="s">
        <v>16</v>
      </c>
      <c r="B78" s="9"/>
      <c r="C78" s="9"/>
      <c r="D78" s="9"/>
      <c r="E78" s="9"/>
      <c r="F78" s="10"/>
      <c r="G78" s="10"/>
      <c r="H78" s="9"/>
      <c r="I78" s="9"/>
      <c r="J78" s="9"/>
      <c r="K78" s="9"/>
    </row>
    <row r="79" spans="1:11" x14ac:dyDescent="0.2">
      <c r="A79" s="7" t="s">
        <v>0</v>
      </c>
      <c r="B79" s="11">
        <v>43943</v>
      </c>
      <c r="C79" s="11">
        <v>43019</v>
      </c>
      <c r="D79" s="11">
        <v>42254</v>
      </c>
      <c r="E79" s="11">
        <v>42254</v>
      </c>
      <c r="F79" s="12" t="s">
        <v>2</v>
      </c>
      <c r="G79" s="12" t="s">
        <v>2</v>
      </c>
      <c r="H79" s="11">
        <v>43943</v>
      </c>
      <c r="I79" s="11">
        <v>43019</v>
      </c>
      <c r="J79" s="11">
        <v>42254</v>
      </c>
      <c r="K79" s="11">
        <v>42254</v>
      </c>
    </row>
    <row r="80" spans="1:11" x14ac:dyDescent="0.2">
      <c r="A80" s="7" t="s">
        <v>61</v>
      </c>
      <c r="B80" s="11">
        <v>0</v>
      </c>
      <c r="C80" s="11">
        <v>-3084</v>
      </c>
      <c r="D80" s="11">
        <v>-3084</v>
      </c>
      <c r="E80" s="11">
        <v>-3084</v>
      </c>
      <c r="F80" s="12" t="s">
        <v>2</v>
      </c>
      <c r="G80" s="12" t="s">
        <v>2</v>
      </c>
      <c r="H80" s="11">
        <v>0</v>
      </c>
      <c r="I80" s="11">
        <v>-3084</v>
      </c>
      <c r="J80" s="11">
        <v>-3084</v>
      </c>
      <c r="K80" s="11">
        <v>-3084</v>
      </c>
    </row>
    <row r="81" spans="1:11" x14ac:dyDescent="0.2">
      <c r="A81" s="7" t="s">
        <v>62</v>
      </c>
      <c r="B81" s="11">
        <v>-80</v>
      </c>
      <c r="C81" s="11">
        <v>-80</v>
      </c>
      <c r="D81" s="11">
        <v>-80</v>
      </c>
      <c r="E81" s="11">
        <v>-80</v>
      </c>
      <c r="F81" s="12" t="s">
        <v>2</v>
      </c>
      <c r="G81" s="12" t="s">
        <v>2</v>
      </c>
      <c r="H81" s="11">
        <v>-80</v>
      </c>
      <c r="I81" s="11">
        <v>-80</v>
      </c>
      <c r="J81" s="11">
        <v>-80</v>
      </c>
      <c r="K81" s="11">
        <v>-80</v>
      </c>
    </row>
    <row r="82" spans="1:11" x14ac:dyDescent="0.2">
      <c r="A82" s="7" t="s">
        <v>63</v>
      </c>
      <c r="B82" s="11">
        <v>700</v>
      </c>
      <c r="C82" s="11">
        <v>700</v>
      </c>
      <c r="D82" s="11">
        <v>700</v>
      </c>
      <c r="E82" s="11">
        <v>700</v>
      </c>
      <c r="F82" s="12" t="s">
        <v>2</v>
      </c>
      <c r="G82" s="12" t="s">
        <v>2</v>
      </c>
      <c r="H82" s="11">
        <v>700</v>
      </c>
      <c r="I82" s="11">
        <v>700</v>
      </c>
      <c r="J82" s="11">
        <v>700</v>
      </c>
      <c r="K82" s="11">
        <v>700</v>
      </c>
    </row>
    <row r="83" spans="1:11" x14ac:dyDescent="0.2">
      <c r="A83" s="7" t="s">
        <v>64</v>
      </c>
      <c r="B83" s="11">
        <v>198</v>
      </c>
      <c r="C83" s="11">
        <v>198</v>
      </c>
      <c r="D83" s="11">
        <v>198</v>
      </c>
      <c r="E83" s="11">
        <v>198</v>
      </c>
      <c r="F83" s="12" t="s">
        <v>2</v>
      </c>
      <c r="G83" s="12" t="s">
        <v>2</v>
      </c>
      <c r="H83" s="11">
        <v>198</v>
      </c>
      <c r="I83" s="11">
        <v>198</v>
      </c>
      <c r="J83" s="11">
        <v>198</v>
      </c>
      <c r="K83" s="11">
        <v>198</v>
      </c>
    </row>
    <row r="84" spans="1:11" x14ac:dyDescent="0.2">
      <c r="A84" s="7" t="s">
        <v>8</v>
      </c>
      <c r="B84" s="11">
        <v>174</v>
      </c>
      <c r="C84" s="11">
        <v>639</v>
      </c>
      <c r="D84" s="11">
        <v>639</v>
      </c>
      <c r="E84" s="11">
        <v>639</v>
      </c>
      <c r="F84" s="12" t="s">
        <v>2</v>
      </c>
      <c r="G84" s="12" t="s">
        <v>2</v>
      </c>
      <c r="H84" s="11">
        <v>174</v>
      </c>
      <c r="I84" s="11">
        <v>639</v>
      </c>
      <c r="J84" s="11">
        <v>639</v>
      </c>
      <c r="K84" s="11">
        <v>639</v>
      </c>
    </row>
    <row r="85" spans="1:11" x14ac:dyDescent="0.2">
      <c r="A85" s="7" t="s">
        <v>65</v>
      </c>
      <c r="B85" s="11">
        <v>120</v>
      </c>
      <c r="C85" s="11">
        <v>0</v>
      </c>
      <c r="D85" s="11">
        <v>0</v>
      </c>
      <c r="E85" s="11">
        <v>0</v>
      </c>
      <c r="G85" s="12" t="s">
        <v>2</v>
      </c>
      <c r="H85" s="11">
        <v>120</v>
      </c>
      <c r="I85" s="11">
        <v>0</v>
      </c>
      <c r="J85" s="11">
        <v>0</v>
      </c>
      <c r="K85" s="11">
        <v>0</v>
      </c>
    </row>
    <row r="86" spans="1:11" x14ac:dyDescent="0.2">
      <c r="A86" s="7" t="s">
        <v>157</v>
      </c>
      <c r="G86" s="12" t="s">
        <v>2</v>
      </c>
      <c r="H86" s="11">
        <f t="shared" ref="H86:K86" si="2">-(B81+B106)/2</f>
        <v>85.5</v>
      </c>
      <c r="I86" s="11">
        <f t="shared" si="2"/>
        <v>85.5</v>
      </c>
      <c r="J86" s="11">
        <f t="shared" si="2"/>
        <v>85.5</v>
      </c>
      <c r="K86" s="11">
        <f t="shared" si="2"/>
        <v>85.5</v>
      </c>
    </row>
    <row r="87" spans="1:11" ht="16" thickBot="1" x14ac:dyDescent="0.25">
      <c r="A87" s="13" t="s">
        <v>1</v>
      </c>
      <c r="B87" s="14">
        <v>44935</v>
      </c>
      <c r="C87" s="14">
        <v>41392</v>
      </c>
      <c r="D87" s="14">
        <v>40627</v>
      </c>
      <c r="E87" s="14">
        <v>40627</v>
      </c>
      <c r="F87" s="15"/>
      <c r="G87" s="15"/>
      <c r="H87" s="14">
        <f>SUMIF($G79:$G85,"X",H79:H85)</f>
        <v>45055</v>
      </c>
      <c r="I87" s="14">
        <f>SUMIF($G79:$G85,"X",I79:I85)</f>
        <v>41392</v>
      </c>
      <c r="J87" s="14">
        <f>SUMIF($G79:$G85,"X",J79:J85)</f>
        <v>40627</v>
      </c>
      <c r="K87" s="14">
        <f>SUMIF($G79:$G85,"X",K79:K85)</f>
        <v>40627</v>
      </c>
    </row>
    <row r="88" spans="1:11" ht="16" thickTop="1" x14ac:dyDescent="0.2">
      <c r="G88" s="12"/>
    </row>
    <row r="89" spans="1:11" ht="16" thickBot="1" x14ac:dyDescent="0.25">
      <c r="A89" s="16" t="s">
        <v>17</v>
      </c>
      <c r="B89" s="9"/>
      <c r="C89" s="9"/>
      <c r="D89" s="9"/>
      <c r="E89" s="9"/>
      <c r="F89" s="10"/>
      <c r="G89" s="10"/>
      <c r="H89" s="9"/>
      <c r="I89" s="9"/>
      <c r="J89" s="9"/>
      <c r="K89" s="9"/>
    </row>
    <row r="90" spans="1:11" x14ac:dyDescent="0.2">
      <c r="A90" s="7" t="s">
        <v>0</v>
      </c>
      <c r="B90" s="11">
        <v>23405</v>
      </c>
      <c r="C90" s="11">
        <v>23405</v>
      </c>
      <c r="D90" s="11">
        <v>23405</v>
      </c>
      <c r="E90" s="11">
        <v>23405</v>
      </c>
      <c r="F90" s="12" t="s">
        <v>2</v>
      </c>
      <c r="G90" s="12" t="s">
        <v>2</v>
      </c>
      <c r="H90" s="11">
        <v>23405</v>
      </c>
      <c r="I90" s="11">
        <v>23405</v>
      </c>
      <c r="J90" s="11">
        <v>23405</v>
      </c>
      <c r="K90" s="11">
        <v>23405</v>
      </c>
    </row>
    <row r="91" spans="1:11" x14ac:dyDescent="0.2">
      <c r="A91" s="7" t="s">
        <v>66</v>
      </c>
      <c r="B91" s="11">
        <v>-333</v>
      </c>
      <c r="C91" s="11">
        <v>-800</v>
      </c>
      <c r="D91" s="11">
        <v>-800</v>
      </c>
      <c r="E91" s="11">
        <v>-800</v>
      </c>
      <c r="F91" s="12" t="s">
        <v>2</v>
      </c>
      <c r="G91" s="12" t="s">
        <v>2</v>
      </c>
      <c r="H91" s="11">
        <v>-333</v>
      </c>
      <c r="I91" s="11">
        <v>-800</v>
      </c>
      <c r="J91" s="11">
        <v>-800</v>
      </c>
      <c r="K91" s="11">
        <v>-800</v>
      </c>
    </row>
    <row r="92" spans="1:11" x14ac:dyDescent="0.2">
      <c r="A92" s="7" t="s">
        <v>67</v>
      </c>
      <c r="B92" s="11">
        <v>295</v>
      </c>
      <c r="C92" s="11">
        <v>295</v>
      </c>
      <c r="D92" s="11">
        <v>295</v>
      </c>
      <c r="E92" s="11">
        <v>295</v>
      </c>
      <c r="F92" s="12" t="s">
        <v>2</v>
      </c>
      <c r="G92" s="12" t="s">
        <v>2</v>
      </c>
      <c r="H92" s="11">
        <v>295</v>
      </c>
      <c r="I92" s="11">
        <v>295</v>
      </c>
      <c r="J92" s="11">
        <v>295</v>
      </c>
      <c r="K92" s="11">
        <v>295</v>
      </c>
    </row>
    <row r="93" spans="1:11" x14ac:dyDescent="0.2">
      <c r="A93" s="7" t="s">
        <v>61</v>
      </c>
      <c r="B93" s="11">
        <v>0</v>
      </c>
      <c r="C93" s="11">
        <v>-2177</v>
      </c>
      <c r="D93" s="11">
        <v>-2177</v>
      </c>
      <c r="E93" s="11">
        <v>-2177</v>
      </c>
      <c r="F93" s="12" t="s">
        <v>2</v>
      </c>
      <c r="G93" s="12" t="s">
        <v>2</v>
      </c>
      <c r="H93" s="11">
        <v>0</v>
      </c>
      <c r="I93" s="11">
        <v>-2177</v>
      </c>
      <c r="J93" s="11">
        <v>-2177</v>
      </c>
      <c r="K93" s="11">
        <v>-2177</v>
      </c>
    </row>
    <row r="94" spans="1:11" x14ac:dyDescent="0.2">
      <c r="A94" s="7" t="s">
        <v>68</v>
      </c>
      <c r="B94" s="11">
        <v>467</v>
      </c>
      <c r="C94" s="11">
        <v>0</v>
      </c>
      <c r="D94" s="11">
        <v>0</v>
      </c>
      <c r="E94" s="11">
        <v>0</v>
      </c>
      <c r="F94" s="12" t="s">
        <v>2</v>
      </c>
      <c r="G94" s="12" t="s">
        <v>2</v>
      </c>
      <c r="H94" s="11">
        <v>467</v>
      </c>
      <c r="I94" s="11">
        <v>0</v>
      </c>
      <c r="J94" s="11">
        <v>0</v>
      </c>
      <c r="K94" s="11">
        <v>0</v>
      </c>
    </row>
    <row r="95" spans="1:11" x14ac:dyDescent="0.2">
      <c r="A95" s="7" t="s">
        <v>64</v>
      </c>
      <c r="B95" s="11">
        <v>246</v>
      </c>
      <c r="C95" s="11">
        <v>246</v>
      </c>
      <c r="D95" s="11">
        <v>246</v>
      </c>
      <c r="E95" s="11">
        <v>246</v>
      </c>
      <c r="F95" s="12" t="s">
        <v>2</v>
      </c>
      <c r="G95" s="12" t="s">
        <v>2</v>
      </c>
      <c r="H95" s="11">
        <v>246</v>
      </c>
      <c r="I95" s="11">
        <v>246</v>
      </c>
      <c r="J95" s="11">
        <v>246</v>
      </c>
      <c r="K95" s="11">
        <v>246</v>
      </c>
    </row>
    <row r="96" spans="1:11" x14ac:dyDescent="0.2">
      <c r="A96" s="7" t="s">
        <v>8</v>
      </c>
      <c r="B96" s="11">
        <v>-771</v>
      </c>
      <c r="C96" s="11">
        <v>-1236</v>
      </c>
      <c r="D96" s="11">
        <v>-1236</v>
      </c>
      <c r="E96" s="11">
        <v>-1236</v>
      </c>
      <c r="F96" s="12" t="s">
        <v>2</v>
      </c>
      <c r="G96" s="12" t="s">
        <v>2</v>
      </c>
      <c r="H96" s="11">
        <v>-771</v>
      </c>
      <c r="I96" s="11">
        <v>-1236</v>
      </c>
      <c r="J96" s="11">
        <v>-1236</v>
      </c>
      <c r="K96" s="11">
        <v>-1236</v>
      </c>
    </row>
    <row r="97" spans="1:11" x14ac:dyDescent="0.2">
      <c r="A97" s="7" t="s">
        <v>69</v>
      </c>
      <c r="B97" s="11">
        <v>960</v>
      </c>
      <c r="C97" s="11">
        <v>960</v>
      </c>
      <c r="D97" s="11">
        <v>960</v>
      </c>
      <c r="E97" s="11">
        <v>960</v>
      </c>
      <c r="G97" s="12" t="s">
        <v>2</v>
      </c>
      <c r="H97" s="11">
        <v>960</v>
      </c>
      <c r="I97" s="11">
        <v>960</v>
      </c>
      <c r="J97" s="11">
        <v>960</v>
      </c>
      <c r="K97" s="11">
        <v>960</v>
      </c>
    </row>
    <row r="98" spans="1:11" x14ac:dyDescent="0.2">
      <c r="A98" s="7" t="s">
        <v>70</v>
      </c>
      <c r="B98" s="11">
        <v>166</v>
      </c>
      <c r="C98" s="11">
        <v>400</v>
      </c>
      <c r="D98" s="11">
        <v>400</v>
      </c>
      <c r="E98" s="11">
        <v>400</v>
      </c>
      <c r="G98" s="12" t="s">
        <v>2</v>
      </c>
      <c r="H98" s="11">
        <v>166</v>
      </c>
      <c r="I98" s="11">
        <v>400</v>
      </c>
      <c r="J98" s="11">
        <v>400</v>
      </c>
      <c r="K98" s="11">
        <v>400</v>
      </c>
    </row>
    <row r="99" spans="1:11" ht="16" thickBot="1" x14ac:dyDescent="0.25">
      <c r="A99" s="13" t="s">
        <v>1</v>
      </c>
      <c r="B99" s="14">
        <v>23308</v>
      </c>
      <c r="C99" s="14">
        <v>19732</v>
      </c>
      <c r="D99" s="14">
        <v>19732</v>
      </c>
      <c r="E99" s="14">
        <v>19732</v>
      </c>
      <c r="F99" s="15"/>
      <c r="G99" s="15"/>
      <c r="H99" s="14">
        <f>SUMIF($G90:$G98,"X",H90:H98)</f>
        <v>24435</v>
      </c>
      <c r="I99" s="14">
        <f>SUMIF($G90:$G98,"X",I90:I98)</f>
        <v>21093</v>
      </c>
      <c r="J99" s="14">
        <f>SUMIF($G90:$G98,"X",J90:J98)</f>
        <v>21093</v>
      </c>
      <c r="K99" s="14">
        <f>SUMIF($G90:$G98,"X",K90:K98)</f>
        <v>21093</v>
      </c>
    </row>
    <row r="100" spans="1:11" ht="16" thickTop="1" x14ac:dyDescent="0.2">
      <c r="G100" s="12"/>
    </row>
    <row r="101" spans="1:11" ht="16" thickBot="1" x14ac:dyDescent="0.25">
      <c r="A101" s="16" t="s">
        <v>18</v>
      </c>
      <c r="B101" s="9"/>
      <c r="C101" s="9"/>
      <c r="D101" s="9"/>
      <c r="E101" s="9"/>
      <c r="F101" s="10"/>
      <c r="G101" s="10"/>
      <c r="H101" s="9"/>
      <c r="I101" s="9"/>
      <c r="J101" s="9"/>
      <c r="K101" s="9"/>
    </row>
    <row r="102" spans="1:11" x14ac:dyDescent="0.2">
      <c r="A102" s="7" t="s">
        <v>0</v>
      </c>
      <c r="B102" s="11">
        <v>16520</v>
      </c>
      <c r="C102" s="11">
        <v>16520</v>
      </c>
      <c r="D102" s="11">
        <v>16520</v>
      </c>
      <c r="E102" s="11">
        <v>16520</v>
      </c>
      <c r="F102" s="12" t="s">
        <v>2</v>
      </c>
      <c r="G102" s="12" t="s">
        <v>2</v>
      </c>
      <c r="H102" s="11">
        <v>16520</v>
      </c>
      <c r="I102" s="11">
        <v>16520</v>
      </c>
      <c r="J102" s="11">
        <v>16520</v>
      </c>
      <c r="K102" s="11">
        <v>16520</v>
      </c>
    </row>
    <row r="103" spans="1:11" x14ac:dyDescent="0.2">
      <c r="A103" s="7" t="s">
        <v>67</v>
      </c>
      <c r="B103" s="11">
        <v>144</v>
      </c>
      <c r="C103" s="11">
        <v>144</v>
      </c>
      <c r="D103" s="11">
        <v>144</v>
      </c>
      <c r="E103" s="11">
        <v>144</v>
      </c>
      <c r="F103" s="12" t="s">
        <v>2</v>
      </c>
      <c r="G103" s="12" t="s">
        <v>2</v>
      </c>
      <c r="H103" s="11">
        <v>144</v>
      </c>
      <c r="I103" s="11">
        <v>144</v>
      </c>
      <c r="J103" s="11">
        <v>144</v>
      </c>
      <c r="K103" s="11">
        <v>144</v>
      </c>
    </row>
    <row r="104" spans="1:11" x14ac:dyDescent="0.2">
      <c r="A104" s="7" t="s">
        <v>71</v>
      </c>
      <c r="B104" s="11">
        <v>-74</v>
      </c>
      <c r="C104" s="11">
        <v>-177</v>
      </c>
      <c r="D104" s="11">
        <v>-177</v>
      </c>
      <c r="E104" s="11">
        <v>-177</v>
      </c>
      <c r="F104" s="12" t="s">
        <v>2</v>
      </c>
      <c r="G104" s="12" t="s">
        <v>2</v>
      </c>
      <c r="H104" s="11">
        <v>-74</v>
      </c>
      <c r="I104" s="11">
        <v>-177</v>
      </c>
      <c r="J104" s="11">
        <v>-177</v>
      </c>
      <c r="K104" s="11">
        <v>-177</v>
      </c>
    </row>
    <row r="105" spans="1:11" x14ac:dyDescent="0.2">
      <c r="A105" s="7" t="s">
        <v>61</v>
      </c>
      <c r="B105" s="11">
        <v>0</v>
      </c>
      <c r="C105" s="11">
        <v>-1926</v>
      </c>
      <c r="D105" s="11">
        <v>-1926</v>
      </c>
      <c r="E105" s="11">
        <v>-1926</v>
      </c>
      <c r="F105" s="12" t="s">
        <v>2</v>
      </c>
      <c r="G105" s="12" t="s">
        <v>2</v>
      </c>
      <c r="H105" s="11">
        <v>0</v>
      </c>
      <c r="I105" s="11">
        <v>-1926</v>
      </c>
      <c r="J105" s="11">
        <v>-1926</v>
      </c>
      <c r="K105" s="11">
        <v>-1926</v>
      </c>
    </row>
    <row r="106" spans="1:11" x14ac:dyDescent="0.2">
      <c r="A106" s="7" t="s">
        <v>62</v>
      </c>
      <c r="B106" s="11">
        <v>-91</v>
      </c>
      <c r="C106" s="11">
        <v>-91</v>
      </c>
      <c r="D106" s="11">
        <v>-91</v>
      </c>
      <c r="E106" s="11">
        <v>-91</v>
      </c>
      <c r="F106" s="12" t="s">
        <v>2</v>
      </c>
      <c r="G106" s="12" t="s">
        <v>2</v>
      </c>
      <c r="H106" s="11">
        <v>-91</v>
      </c>
      <c r="I106" s="11">
        <v>-91</v>
      </c>
      <c r="J106" s="11">
        <v>-91</v>
      </c>
      <c r="K106" s="11">
        <v>-91</v>
      </c>
    </row>
    <row r="107" spans="1:11" x14ac:dyDescent="0.2">
      <c r="A107" s="7" t="s">
        <v>72</v>
      </c>
      <c r="B107" s="11">
        <v>527</v>
      </c>
      <c r="C107" s="11">
        <v>527</v>
      </c>
      <c r="D107" s="11">
        <v>527</v>
      </c>
      <c r="E107" s="11">
        <v>527</v>
      </c>
      <c r="F107" s="12" t="s">
        <v>2</v>
      </c>
      <c r="G107" s="12" t="s">
        <v>2</v>
      </c>
      <c r="H107" s="11">
        <v>527</v>
      </c>
      <c r="I107" s="11">
        <v>527</v>
      </c>
      <c r="J107" s="11">
        <v>527</v>
      </c>
      <c r="K107" s="11">
        <v>527</v>
      </c>
    </row>
    <row r="108" spans="1:11" x14ac:dyDescent="0.2">
      <c r="A108" s="7" t="s">
        <v>64</v>
      </c>
      <c r="B108" s="11">
        <v>162</v>
      </c>
      <c r="C108" s="11">
        <v>162</v>
      </c>
      <c r="D108" s="11">
        <v>162</v>
      </c>
      <c r="E108" s="11">
        <v>162</v>
      </c>
      <c r="F108" s="12" t="s">
        <v>2</v>
      </c>
      <c r="G108" s="12" t="s">
        <v>2</v>
      </c>
      <c r="H108" s="11">
        <v>162</v>
      </c>
      <c r="I108" s="11">
        <v>162</v>
      </c>
      <c r="J108" s="11">
        <v>162</v>
      </c>
      <c r="K108" s="11">
        <v>162</v>
      </c>
    </row>
    <row r="109" spans="1:11" x14ac:dyDescent="0.2">
      <c r="A109" s="7" t="s">
        <v>8</v>
      </c>
      <c r="B109" s="11">
        <v>-105</v>
      </c>
      <c r="C109" s="11">
        <v>-105</v>
      </c>
      <c r="D109" s="11">
        <v>-105</v>
      </c>
      <c r="E109" s="11">
        <v>-105</v>
      </c>
      <c r="F109" s="12" t="s">
        <v>2</v>
      </c>
      <c r="G109" s="12" t="s">
        <v>2</v>
      </c>
      <c r="H109" s="11">
        <v>-105</v>
      </c>
      <c r="I109" s="11">
        <v>-105</v>
      </c>
      <c r="J109" s="11">
        <v>-105</v>
      </c>
      <c r="K109" s="11">
        <v>-105</v>
      </c>
    </row>
    <row r="110" spans="1:11" x14ac:dyDescent="0.2">
      <c r="A110" s="7" t="s">
        <v>73</v>
      </c>
      <c r="B110" s="11">
        <v>240</v>
      </c>
      <c r="C110" s="11">
        <v>240</v>
      </c>
      <c r="D110" s="11">
        <v>240</v>
      </c>
      <c r="E110" s="11">
        <v>240</v>
      </c>
      <c r="G110" s="12" t="s">
        <v>2</v>
      </c>
      <c r="H110" s="11">
        <v>240</v>
      </c>
      <c r="I110" s="11">
        <v>240</v>
      </c>
      <c r="J110" s="11">
        <v>240</v>
      </c>
      <c r="K110" s="11">
        <v>240</v>
      </c>
    </row>
    <row r="111" spans="1:11" x14ac:dyDescent="0.2">
      <c r="A111" s="7" t="s">
        <v>74</v>
      </c>
      <c r="B111" s="11">
        <v>66</v>
      </c>
      <c r="C111" s="11">
        <v>160</v>
      </c>
      <c r="D111" s="11">
        <v>160</v>
      </c>
      <c r="E111" s="11">
        <v>160</v>
      </c>
      <c r="G111" s="12" t="s">
        <v>2</v>
      </c>
      <c r="H111" s="11">
        <v>66</v>
      </c>
      <c r="I111" s="11">
        <v>160</v>
      </c>
      <c r="J111" s="11">
        <v>160</v>
      </c>
      <c r="K111" s="11">
        <v>160</v>
      </c>
    </row>
    <row r="112" spans="1:11" x14ac:dyDescent="0.2">
      <c r="A112" s="7" t="s">
        <v>75</v>
      </c>
      <c r="B112" s="11">
        <v>-65</v>
      </c>
      <c r="C112" s="11">
        <v>-65</v>
      </c>
      <c r="D112" s="11">
        <v>-65</v>
      </c>
      <c r="E112" s="11">
        <v>-65</v>
      </c>
      <c r="G112" s="12"/>
      <c r="H112" s="11">
        <v>-65</v>
      </c>
      <c r="I112" s="11">
        <v>-65</v>
      </c>
      <c r="J112" s="11">
        <v>-65</v>
      </c>
      <c r="K112" s="11">
        <v>-65</v>
      </c>
    </row>
    <row r="113" spans="1:11" ht="16" thickBot="1" x14ac:dyDescent="0.25">
      <c r="A113" s="13" t="s">
        <v>1</v>
      </c>
      <c r="B113" s="14">
        <v>17083</v>
      </c>
      <c r="C113" s="14">
        <v>15054</v>
      </c>
      <c r="D113" s="14">
        <v>15054</v>
      </c>
      <c r="E113" s="14">
        <v>15054</v>
      </c>
      <c r="F113" s="15"/>
      <c r="G113" s="15"/>
      <c r="H113" s="14">
        <f>SUMIF($G102:$G112,"X",H102:H112)</f>
        <v>17389</v>
      </c>
      <c r="I113" s="14">
        <f>SUMIF($G102:$G112,"X",I102:I112)</f>
        <v>15454</v>
      </c>
      <c r="J113" s="14">
        <f>SUMIF($G102:$G112,"X",J102:J112)</f>
        <v>15454</v>
      </c>
      <c r="K113" s="14">
        <f>SUMIF($G102:$G112,"X",K102:K112)</f>
        <v>15454</v>
      </c>
    </row>
    <row r="114" spans="1:11" ht="16" thickTop="1" x14ac:dyDescent="0.2">
      <c r="G114" s="12"/>
    </row>
    <row r="115" spans="1:11" ht="19" thickBot="1" x14ac:dyDescent="0.3">
      <c r="A115" s="6" t="s">
        <v>19</v>
      </c>
      <c r="B115" s="25">
        <f>SUMIF($A118:$A170,"Ramme 2026-2029",B118:B170)</f>
        <v>125496</v>
      </c>
      <c r="C115" s="25">
        <f t="shared" ref="C115:E115" si="3">SUMIF($A118:$A170,"Ramme 2026-2029",C118:C170)</f>
        <v>126146</v>
      </c>
      <c r="D115" s="25">
        <f t="shared" si="3"/>
        <v>126146</v>
      </c>
      <c r="E115" s="25">
        <f t="shared" si="3"/>
        <v>127362</v>
      </c>
      <c r="F115" s="6"/>
      <c r="G115" s="6"/>
      <c r="H115" s="25">
        <f t="shared" ref="H115:K115" si="4">SUMIF($A118:$A170,"Ramme 2026-2029",H118:H170)</f>
        <v>125647</v>
      </c>
      <c r="I115" s="25">
        <f t="shared" si="4"/>
        <v>126780</v>
      </c>
      <c r="J115" s="25">
        <f t="shared" si="4"/>
        <v>128679</v>
      </c>
      <c r="K115" s="25">
        <f t="shared" si="4"/>
        <v>134312</v>
      </c>
    </row>
    <row r="116" spans="1:11" ht="16.5" customHeight="1" thickTop="1" x14ac:dyDescent="0.2">
      <c r="B116" s="7"/>
      <c r="C116" s="7"/>
      <c r="D116" s="7"/>
      <c r="E116" s="7"/>
      <c r="F116" s="7"/>
      <c r="H116" s="7"/>
      <c r="I116" s="7"/>
      <c r="J116" s="7"/>
      <c r="K116" s="7"/>
    </row>
    <row r="117" spans="1:11" ht="16" thickBot="1" x14ac:dyDescent="0.25">
      <c r="A117" s="16" t="s">
        <v>20</v>
      </c>
      <c r="B117" s="9"/>
      <c r="C117" s="9"/>
      <c r="D117" s="9"/>
      <c r="E117" s="9"/>
      <c r="F117" s="10"/>
      <c r="G117" s="10"/>
      <c r="H117" s="9"/>
      <c r="I117" s="9"/>
      <c r="J117" s="9"/>
      <c r="K117" s="9"/>
    </row>
    <row r="118" spans="1:11" x14ac:dyDescent="0.2">
      <c r="A118" s="7" t="s">
        <v>0</v>
      </c>
      <c r="B118" s="11">
        <v>3451</v>
      </c>
      <c r="C118" s="11">
        <v>3421</v>
      </c>
      <c r="D118" s="11">
        <v>3421</v>
      </c>
      <c r="E118" s="11">
        <v>3421</v>
      </c>
      <c r="F118" s="12" t="s">
        <v>2</v>
      </c>
      <c r="G118" s="12" t="s">
        <v>2</v>
      </c>
      <c r="H118" s="11">
        <v>3451</v>
      </c>
      <c r="I118" s="11">
        <v>3421</v>
      </c>
      <c r="J118" s="11">
        <v>3421</v>
      </c>
      <c r="K118" s="11">
        <v>3421</v>
      </c>
    </row>
    <row r="119" spans="1:11" x14ac:dyDescent="0.2">
      <c r="A119" s="7" t="s">
        <v>52</v>
      </c>
      <c r="B119" s="11">
        <v>0</v>
      </c>
      <c r="C119" s="11">
        <v>-700</v>
      </c>
      <c r="D119" s="11">
        <v>-700</v>
      </c>
      <c r="E119" s="11">
        <v>-700</v>
      </c>
      <c r="F119" s="12" t="s">
        <v>2</v>
      </c>
      <c r="G119" s="12" t="s">
        <v>2</v>
      </c>
      <c r="H119" s="11">
        <v>0</v>
      </c>
      <c r="I119" s="11">
        <v>-700</v>
      </c>
      <c r="J119" s="11">
        <v>-700</v>
      </c>
      <c r="K119" s="11">
        <v>-700</v>
      </c>
    </row>
    <row r="120" spans="1:11" x14ac:dyDescent="0.2">
      <c r="A120" s="7" t="s">
        <v>76</v>
      </c>
      <c r="B120" s="11">
        <v>264</v>
      </c>
      <c r="C120" s="11">
        <v>264</v>
      </c>
      <c r="D120" s="11">
        <v>264</v>
      </c>
      <c r="E120" s="11">
        <v>264</v>
      </c>
      <c r="F120" s="12" t="s">
        <v>2</v>
      </c>
      <c r="G120" s="12" t="s">
        <v>2</v>
      </c>
      <c r="H120" s="11">
        <v>264</v>
      </c>
      <c r="I120" s="11">
        <v>264</v>
      </c>
      <c r="J120" s="11">
        <v>264</v>
      </c>
      <c r="K120" s="11">
        <v>264</v>
      </c>
    </row>
    <row r="121" spans="1:11" x14ac:dyDescent="0.2">
      <c r="A121" s="7" t="s">
        <v>77</v>
      </c>
      <c r="B121" s="11">
        <v>667</v>
      </c>
      <c r="C121" s="11">
        <v>667</v>
      </c>
      <c r="D121" s="11">
        <v>667</v>
      </c>
      <c r="E121" s="11">
        <v>667</v>
      </c>
      <c r="F121" s="12" t="s">
        <v>2</v>
      </c>
      <c r="G121" s="12" t="s">
        <v>2</v>
      </c>
      <c r="H121" s="11">
        <v>667</v>
      </c>
      <c r="I121" s="11">
        <v>667</v>
      </c>
      <c r="J121" s="11">
        <v>667</v>
      </c>
      <c r="K121" s="11">
        <v>667</v>
      </c>
    </row>
    <row r="122" spans="1:11" x14ac:dyDescent="0.2">
      <c r="A122" s="7" t="s">
        <v>8</v>
      </c>
      <c r="B122" s="11">
        <v>-140</v>
      </c>
      <c r="C122" s="11">
        <v>-140</v>
      </c>
      <c r="D122" s="11">
        <v>-140</v>
      </c>
      <c r="E122" s="11">
        <v>-140</v>
      </c>
      <c r="F122" s="12" t="s">
        <v>2</v>
      </c>
      <c r="G122" s="12" t="s">
        <v>2</v>
      </c>
      <c r="H122" s="11">
        <v>-140</v>
      </c>
      <c r="I122" s="11">
        <v>-140</v>
      </c>
      <c r="J122" s="11">
        <v>-140</v>
      </c>
      <c r="K122" s="11">
        <v>-140</v>
      </c>
    </row>
    <row r="123" spans="1:11" x14ac:dyDescent="0.2">
      <c r="A123" s="7" t="s">
        <v>78</v>
      </c>
      <c r="B123" s="11">
        <v>0</v>
      </c>
      <c r="C123" s="11">
        <v>163</v>
      </c>
      <c r="D123" s="11">
        <v>0</v>
      </c>
      <c r="E123" s="11">
        <v>0</v>
      </c>
      <c r="G123" s="12" t="s">
        <v>2</v>
      </c>
      <c r="H123" s="11">
        <v>0</v>
      </c>
      <c r="I123" s="11">
        <v>163</v>
      </c>
      <c r="J123" s="11">
        <v>0</v>
      </c>
      <c r="K123" s="11">
        <v>0</v>
      </c>
    </row>
    <row r="124" spans="1:11" x14ac:dyDescent="0.2">
      <c r="A124" s="7" t="s">
        <v>79</v>
      </c>
      <c r="B124" s="11">
        <v>0</v>
      </c>
      <c r="C124" s="11">
        <v>-662</v>
      </c>
      <c r="D124" s="11">
        <v>-662</v>
      </c>
      <c r="E124" s="11">
        <v>-722</v>
      </c>
      <c r="G124" s="12"/>
      <c r="H124" s="11">
        <v>0</v>
      </c>
      <c r="I124" s="11">
        <v>-662</v>
      </c>
      <c r="J124" s="11">
        <v>-662</v>
      </c>
      <c r="K124" s="11">
        <v>-722</v>
      </c>
    </row>
    <row r="125" spans="1:11" ht="16" thickBot="1" x14ac:dyDescent="0.25">
      <c r="A125" s="13" t="s">
        <v>1</v>
      </c>
      <c r="B125" s="14">
        <v>4242</v>
      </c>
      <c r="C125" s="14">
        <v>3512</v>
      </c>
      <c r="D125" s="14">
        <v>3512</v>
      </c>
      <c r="E125" s="14">
        <v>3512</v>
      </c>
      <c r="F125" s="15"/>
      <c r="G125" s="15"/>
      <c r="H125" s="14">
        <f>SUMIF($G118:$G124,"X",H118:H124)</f>
        <v>4242</v>
      </c>
      <c r="I125" s="14">
        <f>SUMIF($G118:$G124,"X",I118:I124)</f>
        <v>3675</v>
      </c>
      <c r="J125" s="14">
        <f>SUMIF($G118:$G124,"X",J118:J124)</f>
        <v>3512</v>
      </c>
      <c r="K125" s="14">
        <f>SUMIF($G118:$G124,"X",K118:K124)</f>
        <v>3512</v>
      </c>
    </row>
    <row r="126" spans="1:11" ht="16" thickTop="1" x14ac:dyDescent="0.2">
      <c r="G126" s="12"/>
    </row>
    <row r="127" spans="1:11" ht="16" thickBot="1" x14ac:dyDescent="0.25">
      <c r="A127" s="16" t="s">
        <v>21</v>
      </c>
      <c r="B127" s="9"/>
      <c r="C127" s="9"/>
      <c r="D127" s="9"/>
      <c r="E127" s="9"/>
      <c r="F127" s="10"/>
      <c r="G127" s="10"/>
      <c r="H127" s="9"/>
      <c r="I127" s="9"/>
      <c r="J127" s="9"/>
      <c r="K127" s="9"/>
    </row>
    <row r="128" spans="1:11" x14ac:dyDescent="0.2">
      <c r="A128" s="7" t="s">
        <v>0</v>
      </c>
      <c r="B128" s="11">
        <v>13095</v>
      </c>
      <c r="C128" s="11">
        <v>13095</v>
      </c>
      <c r="D128" s="11">
        <v>13095</v>
      </c>
      <c r="E128" s="11">
        <v>13095</v>
      </c>
      <c r="F128" s="12" t="s">
        <v>2</v>
      </c>
      <c r="G128" s="12" t="s">
        <v>2</v>
      </c>
      <c r="H128" s="11">
        <v>13095</v>
      </c>
      <c r="I128" s="11">
        <v>13095</v>
      </c>
      <c r="J128" s="11">
        <v>13095</v>
      </c>
      <c r="K128" s="11">
        <v>13095</v>
      </c>
    </row>
    <row r="129" spans="1:11" x14ac:dyDescent="0.2">
      <c r="A129" s="7" t="s">
        <v>80</v>
      </c>
      <c r="B129" s="11">
        <v>1740</v>
      </c>
      <c r="C129" s="11">
        <v>1740</v>
      </c>
      <c r="D129" s="11">
        <v>1740</v>
      </c>
      <c r="E129" s="11">
        <v>2956</v>
      </c>
      <c r="F129" s="12" t="s">
        <v>2</v>
      </c>
      <c r="G129" s="12" t="s">
        <v>2</v>
      </c>
      <c r="H129" s="11">
        <v>1740</v>
      </c>
      <c r="I129" s="11">
        <v>1740</v>
      </c>
      <c r="J129" s="11">
        <v>1740</v>
      </c>
      <c r="K129" s="11">
        <v>2956</v>
      </c>
    </row>
    <row r="130" spans="1:11" ht="16" thickBot="1" x14ac:dyDescent="0.25">
      <c r="A130" s="13" t="s">
        <v>1</v>
      </c>
      <c r="B130" s="14">
        <v>14835</v>
      </c>
      <c r="C130" s="14">
        <v>14835</v>
      </c>
      <c r="D130" s="14">
        <v>14835</v>
      </c>
      <c r="E130" s="14">
        <v>16051</v>
      </c>
      <c r="F130" s="15"/>
      <c r="G130" s="15"/>
      <c r="H130" s="14">
        <f>SUMIF($G128:$G129,"X",H128:H129)</f>
        <v>14835</v>
      </c>
      <c r="I130" s="14">
        <f>SUMIF($G128:$G129,"X",I128:I129)</f>
        <v>14835</v>
      </c>
      <c r="J130" s="14">
        <f>SUMIF($G128:$G129,"X",J128:J129)</f>
        <v>14835</v>
      </c>
      <c r="K130" s="14">
        <f>SUMIF($G128:$G129,"X",K128:K129)</f>
        <v>16051</v>
      </c>
    </row>
    <row r="131" spans="1:11" ht="16" thickTop="1" x14ac:dyDescent="0.2">
      <c r="G131" s="12"/>
    </row>
    <row r="132" spans="1:11" ht="16" thickBot="1" x14ac:dyDescent="0.25">
      <c r="A132" s="16" t="s">
        <v>22</v>
      </c>
      <c r="B132" s="9"/>
      <c r="C132" s="9"/>
      <c r="D132" s="9"/>
      <c r="E132" s="9"/>
      <c r="F132" s="10"/>
      <c r="G132" s="10"/>
      <c r="H132" s="9"/>
      <c r="I132" s="9"/>
      <c r="J132" s="9"/>
      <c r="K132" s="9"/>
    </row>
    <row r="133" spans="1:11" x14ac:dyDescent="0.2">
      <c r="A133" s="7" t="s">
        <v>0</v>
      </c>
      <c r="B133" s="11">
        <v>23802</v>
      </c>
      <c r="C133" s="11">
        <v>23902</v>
      </c>
      <c r="D133" s="11">
        <v>23902</v>
      </c>
      <c r="E133" s="11">
        <v>23902</v>
      </c>
      <c r="F133" s="12" t="s">
        <v>2</v>
      </c>
      <c r="G133" s="12" t="s">
        <v>2</v>
      </c>
      <c r="H133" s="11">
        <v>23802</v>
      </c>
      <c r="I133" s="11">
        <v>23902</v>
      </c>
      <c r="J133" s="11">
        <v>23902</v>
      </c>
      <c r="K133" s="11">
        <v>23902</v>
      </c>
    </row>
    <row r="134" spans="1:11" x14ac:dyDescent="0.2">
      <c r="A134" s="7" t="s">
        <v>76</v>
      </c>
      <c r="B134" s="11">
        <v>-66</v>
      </c>
      <c r="C134" s="11">
        <v>-66</v>
      </c>
      <c r="D134" s="11">
        <v>-66</v>
      </c>
      <c r="E134" s="11">
        <v>-66</v>
      </c>
      <c r="F134" s="12" t="s">
        <v>2</v>
      </c>
      <c r="G134" s="12" t="s">
        <v>2</v>
      </c>
      <c r="H134" s="11">
        <v>-66</v>
      </c>
      <c r="I134" s="11">
        <v>-66</v>
      </c>
      <c r="J134" s="11">
        <v>-66</v>
      </c>
      <c r="K134" s="11">
        <v>-66</v>
      </c>
    </row>
    <row r="135" spans="1:11" x14ac:dyDescent="0.2">
      <c r="A135" s="7" t="s">
        <v>81</v>
      </c>
      <c r="B135" s="11">
        <v>250</v>
      </c>
      <c r="C135" s="11">
        <v>250</v>
      </c>
      <c r="D135" s="11">
        <v>250</v>
      </c>
      <c r="E135" s="11">
        <v>250</v>
      </c>
      <c r="F135" s="12" t="s">
        <v>2</v>
      </c>
      <c r="G135" s="12" t="s">
        <v>2</v>
      </c>
      <c r="H135" s="11">
        <v>250</v>
      </c>
      <c r="I135" s="11">
        <v>250</v>
      </c>
      <c r="J135" s="11">
        <v>250</v>
      </c>
      <c r="K135" s="11">
        <v>250</v>
      </c>
    </row>
    <row r="136" spans="1:11" x14ac:dyDescent="0.2">
      <c r="A136" s="7" t="s">
        <v>8</v>
      </c>
      <c r="B136" s="11">
        <v>-533</v>
      </c>
      <c r="C136" s="11">
        <v>-533</v>
      </c>
      <c r="D136" s="11">
        <v>-533</v>
      </c>
      <c r="E136" s="11">
        <v>-533</v>
      </c>
      <c r="F136" s="12" t="s">
        <v>2</v>
      </c>
      <c r="G136" s="12" t="s">
        <v>2</v>
      </c>
      <c r="H136" s="11">
        <v>-533</v>
      </c>
      <c r="I136" s="11">
        <v>-533</v>
      </c>
      <c r="J136" s="11">
        <v>-533</v>
      </c>
      <c r="K136" s="11">
        <v>-533</v>
      </c>
    </row>
    <row r="137" spans="1:11" x14ac:dyDescent="0.2">
      <c r="A137" s="7" t="s">
        <v>78</v>
      </c>
      <c r="B137" s="11">
        <v>0</v>
      </c>
      <c r="C137" s="11">
        <v>80</v>
      </c>
      <c r="D137" s="11">
        <v>80</v>
      </c>
      <c r="E137" s="11">
        <v>80</v>
      </c>
      <c r="G137" s="12" t="s">
        <v>2</v>
      </c>
      <c r="H137" s="11">
        <v>0</v>
      </c>
      <c r="I137" s="11">
        <v>80</v>
      </c>
      <c r="J137" s="11">
        <v>80</v>
      </c>
      <c r="K137" s="11">
        <v>80</v>
      </c>
    </row>
    <row r="138" spans="1:11" x14ac:dyDescent="0.2">
      <c r="A138" s="7" t="s">
        <v>82</v>
      </c>
      <c r="B138" s="11">
        <v>150</v>
      </c>
      <c r="C138" s="11">
        <v>150</v>
      </c>
      <c r="D138" s="11">
        <v>150</v>
      </c>
      <c r="E138" s="11">
        <v>150</v>
      </c>
      <c r="G138" s="12" t="s">
        <v>2</v>
      </c>
      <c r="H138" s="11">
        <v>150</v>
      </c>
      <c r="I138" s="11">
        <v>150</v>
      </c>
      <c r="J138" s="11">
        <v>150</v>
      </c>
      <c r="K138" s="11">
        <v>150</v>
      </c>
    </row>
    <row r="139" spans="1:11" ht="16" thickBot="1" x14ac:dyDescent="0.25">
      <c r="A139" s="13" t="s">
        <v>1</v>
      </c>
      <c r="B139" s="14">
        <v>23453</v>
      </c>
      <c r="C139" s="14">
        <v>23553</v>
      </c>
      <c r="D139" s="14">
        <v>23553</v>
      </c>
      <c r="E139" s="14">
        <v>23553</v>
      </c>
      <c r="F139" s="15"/>
      <c r="G139" s="15"/>
      <c r="H139" s="14">
        <f>SUMIF($G133:$G138,"X",H133:H138)</f>
        <v>23603</v>
      </c>
      <c r="I139" s="14">
        <f>SUMIF($G133:$G138,"X",I133:I138)</f>
        <v>23783</v>
      </c>
      <c r="J139" s="14">
        <f>SUMIF($G133:$G138,"X",J133:J138)</f>
        <v>23783</v>
      </c>
      <c r="K139" s="14">
        <f>SUMIF($G133:$G138,"X",K133:K138)</f>
        <v>23783</v>
      </c>
    </row>
    <row r="140" spans="1:11" ht="16" thickTop="1" x14ac:dyDescent="0.2">
      <c r="G140" s="12"/>
    </row>
    <row r="141" spans="1:11" ht="16" thickBot="1" x14ac:dyDescent="0.25">
      <c r="A141" s="16" t="s">
        <v>23</v>
      </c>
      <c r="B141" s="9"/>
      <c r="C141" s="9"/>
      <c r="D141" s="9"/>
      <c r="E141" s="9"/>
      <c r="F141" s="10"/>
      <c r="G141" s="10"/>
      <c r="H141" s="9"/>
      <c r="I141" s="9"/>
      <c r="J141" s="9"/>
      <c r="K141" s="9"/>
    </row>
    <row r="142" spans="1:11" x14ac:dyDescent="0.2">
      <c r="A142" s="7" t="s">
        <v>0</v>
      </c>
      <c r="B142" s="11">
        <v>34644</v>
      </c>
      <c r="C142" s="11">
        <v>35965</v>
      </c>
      <c r="D142" s="11">
        <v>35965</v>
      </c>
      <c r="E142" s="11">
        <v>35965</v>
      </c>
      <c r="F142" s="12" t="s">
        <v>2</v>
      </c>
      <c r="G142" s="12" t="s">
        <v>2</v>
      </c>
      <c r="H142" s="11">
        <v>34644</v>
      </c>
      <c r="I142" s="11">
        <v>35965</v>
      </c>
      <c r="J142" s="11">
        <v>35965</v>
      </c>
      <c r="K142" s="11">
        <v>35965</v>
      </c>
    </row>
    <row r="143" spans="1:11" x14ac:dyDescent="0.2">
      <c r="A143" s="7" t="s">
        <v>83</v>
      </c>
      <c r="B143" s="11">
        <v>-553</v>
      </c>
      <c r="C143" s="11">
        <v>-553</v>
      </c>
      <c r="D143" s="11">
        <v>-553</v>
      </c>
      <c r="E143" s="11">
        <v>-553</v>
      </c>
      <c r="F143" s="12" t="s">
        <v>2</v>
      </c>
      <c r="G143" s="12" t="s">
        <v>2</v>
      </c>
      <c r="H143" s="11">
        <v>-553</v>
      </c>
      <c r="I143" s="11">
        <v>-553</v>
      </c>
      <c r="J143" s="11">
        <v>-553</v>
      </c>
      <c r="K143" s="11">
        <v>-553</v>
      </c>
    </row>
    <row r="144" spans="1:11" x14ac:dyDescent="0.2">
      <c r="A144" s="7" t="s">
        <v>84</v>
      </c>
      <c r="B144" s="11">
        <v>324</v>
      </c>
      <c r="C144" s="11">
        <v>324</v>
      </c>
      <c r="D144" s="11">
        <v>324</v>
      </c>
      <c r="E144" s="11">
        <v>324</v>
      </c>
      <c r="F144" s="12" t="s">
        <v>2</v>
      </c>
      <c r="G144" s="12" t="s">
        <v>2</v>
      </c>
      <c r="H144" s="11">
        <v>324</v>
      </c>
      <c r="I144" s="11">
        <v>324</v>
      </c>
      <c r="J144" s="11">
        <v>324</v>
      </c>
      <c r="K144" s="11">
        <v>324</v>
      </c>
    </row>
    <row r="145" spans="1:11" x14ac:dyDescent="0.2">
      <c r="A145" s="7" t="s">
        <v>85</v>
      </c>
      <c r="B145" s="11">
        <v>0</v>
      </c>
      <c r="C145" s="11">
        <v>884</v>
      </c>
      <c r="D145" s="11">
        <v>884</v>
      </c>
      <c r="E145" s="11">
        <v>884</v>
      </c>
      <c r="F145" s="12" t="s">
        <v>2</v>
      </c>
      <c r="G145" s="12" t="s">
        <v>2</v>
      </c>
      <c r="H145" s="11">
        <v>0</v>
      </c>
      <c r="I145" s="11">
        <v>884</v>
      </c>
      <c r="J145" s="11">
        <v>884</v>
      </c>
      <c r="K145" s="11">
        <v>884</v>
      </c>
    </row>
    <row r="146" spans="1:11" x14ac:dyDescent="0.2">
      <c r="A146" s="7" t="s">
        <v>76</v>
      </c>
      <c r="B146" s="11">
        <v>-66</v>
      </c>
      <c r="C146" s="11">
        <v>-66</v>
      </c>
      <c r="D146" s="11">
        <v>-66</v>
      </c>
      <c r="E146" s="11">
        <v>-66</v>
      </c>
      <c r="F146" s="12" t="s">
        <v>2</v>
      </c>
      <c r="G146" s="12" t="s">
        <v>2</v>
      </c>
      <c r="H146" s="11">
        <v>-66</v>
      </c>
      <c r="I146" s="11">
        <v>-66</v>
      </c>
      <c r="J146" s="11">
        <v>-66</v>
      </c>
      <c r="K146" s="11">
        <v>-66</v>
      </c>
    </row>
    <row r="147" spans="1:11" x14ac:dyDescent="0.2">
      <c r="A147" s="7" t="s">
        <v>77</v>
      </c>
      <c r="B147" s="11">
        <v>-208</v>
      </c>
      <c r="C147" s="11">
        <v>-208</v>
      </c>
      <c r="D147" s="11">
        <v>-208</v>
      </c>
      <c r="E147" s="11">
        <v>-208</v>
      </c>
      <c r="F147" s="12" t="s">
        <v>2</v>
      </c>
      <c r="G147" s="12" t="s">
        <v>2</v>
      </c>
      <c r="H147" s="11">
        <v>-208</v>
      </c>
      <c r="I147" s="11">
        <v>-208</v>
      </c>
      <c r="J147" s="11">
        <v>-208</v>
      </c>
      <c r="K147" s="11">
        <v>-208</v>
      </c>
    </row>
    <row r="148" spans="1:11" x14ac:dyDescent="0.2">
      <c r="A148" s="7" t="s">
        <v>8</v>
      </c>
      <c r="B148" s="11">
        <v>-538</v>
      </c>
      <c r="C148" s="11">
        <v>-538</v>
      </c>
      <c r="D148" s="11">
        <v>-538</v>
      </c>
      <c r="E148" s="11">
        <v>-538</v>
      </c>
      <c r="F148" s="12" t="s">
        <v>2</v>
      </c>
      <c r="G148" s="12" t="s">
        <v>2</v>
      </c>
      <c r="H148" s="11">
        <v>-538</v>
      </c>
      <c r="I148" s="11">
        <v>-538</v>
      </c>
      <c r="J148" s="11">
        <v>-538</v>
      </c>
      <c r="K148" s="11">
        <v>-538</v>
      </c>
    </row>
    <row r="149" spans="1:11" x14ac:dyDescent="0.2">
      <c r="A149" s="7" t="s">
        <v>78</v>
      </c>
      <c r="B149" s="11">
        <v>0</v>
      </c>
      <c r="C149" s="11">
        <v>80</v>
      </c>
      <c r="D149" s="11">
        <v>80</v>
      </c>
      <c r="E149" s="11">
        <v>80</v>
      </c>
      <c r="G149" s="12" t="s">
        <v>2</v>
      </c>
      <c r="H149" s="11">
        <v>0</v>
      </c>
      <c r="I149" s="11">
        <v>80</v>
      </c>
      <c r="J149" s="11">
        <v>80</v>
      </c>
      <c r="K149" s="11">
        <v>80</v>
      </c>
    </row>
    <row r="150" spans="1:11" x14ac:dyDescent="0.2">
      <c r="A150" s="7" t="s">
        <v>86</v>
      </c>
      <c r="B150" s="11">
        <v>0</v>
      </c>
      <c r="C150" s="11">
        <v>0</v>
      </c>
      <c r="D150" s="11">
        <v>2062</v>
      </c>
      <c r="E150" s="11">
        <v>3389</v>
      </c>
      <c r="G150" s="12" t="s">
        <v>2</v>
      </c>
      <c r="H150" s="11">
        <v>0</v>
      </c>
      <c r="I150" s="11">
        <v>0</v>
      </c>
      <c r="J150" s="11">
        <v>2062</v>
      </c>
      <c r="K150" s="11">
        <v>3389</v>
      </c>
    </row>
    <row r="151" spans="1:11" ht="16" thickBot="1" x14ac:dyDescent="0.25">
      <c r="A151" s="13" t="s">
        <v>1</v>
      </c>
      <c r="B151" s="14">
        <v>33602</v>
      </c>
      <c r="C151" s="14">
        <v>35807</v>
      </c>
      <c r="D151" s="14">
        <v>35807</v>
      </c>
      <c r="E151" s="14">
        <v>35807</v>
      </c>
      <c r="F151" s="15"/>
      <c r="G151" s="15"/>
      <c r="H151" s="14">
        <f>SUMIF($G142:$G150,"X",H142:H150)</f>
        <v>33603</v>
      </c>
      <c r="I151" s="14">
        <f>SUMIF($G142:$G150,"X",I142:I150)</f>
        <v>35888</v>
      </c>
      <c r="J151" s="14">
        <f>SUMIF($G142:$G150,"X",J142:J150)</f>
        <v>37950</v>
      </c>
      <c r="K151" s="14">
        <f>SUMIF($G142:$G150,"X",K142:K150)</f>
        <v>39277</v>
      </c>
    </row>
    <row r="152" spans="1:11" ht="16" thickTop="1" x14ac:dyDescent="0.2">
      <c r="G152" s="12"/>
    </row>
    <row r="153" spans="1:11" ht="16" thickBot="1" x14ac:dyDescent="0.25">
      <c r="A153" s="16" t="s">
        <v>24</v>
      </c>
      <c r="B153" s="9"/>
      <c r="C153" s="9"/>
      <c r="D153" s="9"/>
      <c r="E153" s="9"/>
      <c r="F153" s="10"/>
      <c r="G153" s="10"/>
      <c r="H153" s="9"/>
      <c r="I153" s="9"/>
      <c r="J153" s="9"/>
      <c r="K153" s="9"/>
    </row>
    <row r="154" spans="1:11" x14ac:dyDescent="0.2">
      <c r="A154" s="7" t="s">
        <v>0</v>
      </c>
      <c r="B154" s="11">
        <v>12702</v>
      </c>
      <c r="C154" s="11">
        <v>12702</v>
      </c>
      <c r="D154" s="11">
        <v>12702</v>
      </c>
      <c r="E154" s="11">
        <v>12702</v>
      </c>
      <c r="F154" s="12" t="s">
        <v>2</v>
      </c>
      <c r="G154" s="12" t="s">
        <v>2</v>
      </c>
      <c r="H154" s="11">
        <v>12702</v>
      </c>
      <c r="I154" s="11">
        <v>12702</v>
      </c>
      <c r="J154" s="11">
        <v>12702</v>
      </c>
      <c r="K154" s="11">
        <v>12702</v>
      </c>
    </row>
    <row r="155" spans="1:11" x14ac:dyDescent="0.2">
      <c r="A155" s="7" t="s">
        <v>87</v>
      </c>
      <c r="B155" s="11">
        <v>67</v>
      </c>
      <c r="C155" s="11">
        <v>67</v>
      </c>
      <c r="D155" s="11">
        <v>67</v>
      </c>
      <c r="E155" s="11">
        <v>67</v>
      </c>
      <c r="F155" s="12" t="s">
        <v>2</v>
      </c>
      <c r="G155" s="12" t="s">
        <v>2</v>
      </c>
      <c r="H155" s="11">
        <v>67</v>
      </c>
      <c r="I155" s="11">
        <v>67</v>
      </c>
      <c r="J155" s="11">
        <v>67</v>
      </c>
      <c r="K155" s="11">
        <v>67</v>
      </c>
    </row>
    <row r="156" spans="1:11" x14ac:dyDescent="0.2">
      <c r="A156" s="7" t="s">
        <v>88</v>
      </c>
      <c r="B156" s="11">
        <v>750</v>
      </c>
      <c r="C156" s="11">
        <v>0</v>
      </c>
      <c r="D156" s="11">
        <v>0</v>
      </c>
      <c r="E156" s="11">
        <v>0</v>
      </c>
      <c r="F156" s="12" t="s">
        <v>2</v>
      </c>
      <c r="G156" s="12" t="s">
        <v>2</v>
      </c>
      <c r="H156" s="11">
        <v>750</v>
      </c>
      <c r="I156" s="11">
        <v>0</v>
      </c>
      <c r="J156" s="11">
        <v>0</v>
      </c>
      <c r="K156" s="11">
        <v>0</v>
      </c>
    </row>
    <row r="157" spans="1:11" x14ac:dyDescent="0.2">
      <c r="A157" s="7" t="s">
        <v>76</v>
      </c>
      <c r="B157" s="11">
        <v>-66</v>
      </c>
      <c r="C157" s="11">
        <v>-66</v>
      </c>
      <c r="D157" s="11">
        <v>-66</v>
      </c>
      <c r="E157" s="11">
        <v>-66</v>
      </c>
      <c r="F157" s="12" t="s">
        <v>2</v>
      </c>
      <c r="G157" s="12" t="s">
        <v>2</v>
      </c>
      <c r="H157" s="11">
        <v>-66</v>
      </c>
      <c r="I157" s="11">
        <v>-66</v>
      </c>
      <c r="J157" s="11">
        <v>-66</v>
      </c>
      <c r="K157" s="11">
        <v>-66</v>
      </c>
    </row>
    <row r="158" spans="1:11" x14ac:dyDescent="0.2">
      <c r="A158" s="7" t="s">
        <v>77</v>
      </c>
      <c r="B158" s="11">
        <v>-103</v>
      </c>
      <c r="C158" s="11">
        <v>-103</v>
      </c>
      <c r="D158" s="11">
        <v>-103</v>
      </c>
      <c r="E158" s="11">
        <v>-103</v>
      </c>
      <c r="F158" s="12" t="s">
        <v>2</v>
      </c>
      <c r="G158" s="12" t="s">
        <v>2</v>
      </c>
      <c r="H158" s="11">
        <v>-103</v>
      </c>
      <c r="I158" s="11">
        <v>-103</v>
      </c>
      <c r="J158" s="11">
        <v>-103</v>
      </c>
      <c r="K158" s="11">
        <v>-103</v>
      </c>
    </row>
    <row r="159" spans="1:11" x14ac:dyDescent="0.2">
      <c r="A159" s="7" t="s">
        <v>8</v>
      </c>
      <c r="B159" s="11">
        <v>-219</v>
      </c>
      <c r="C159" s="11">
        <v>-219</v>
      </c>
      <c r="D159" s="11">
        <v>-219</v>
      </c>
      <c r="E159" s="11">
        <v>-219</v>
      </c>
      <c r="F159" s="12" t="s">
        <v>2</v>
      </c>
      <c r="G159" s="12" t="s">
        <v>2</v>
      </c>
      <c r="H159" s="11">
        <v>-219</v>
      </c>
      <c r="I159" s="11">
        <v>-219</v>
      </c>
      <c r="J159" s="11">
        <v>-219</v>
      </c>
      <c r="K159" s="11">
        <v>-219</v>
      </c>
    </row>
    <row r="160" spans="1:11" x14ac:dyDescent="0.2">
      <c r="A160" s="7" t="s">
        <v>78</v>
      </c>
      <c r="B160" s="11">
        <v>0</v>
      </c>
      <c r="C160" s="11">
        <v>80</v>
      </c>
      <c r="D160" s="11">
        <v>80</v>
      </c>
      <c r="E160" s="11">
        <v>80</v>
      </c>
      <c r="G160" s="12" t="s">
        <v>2</v>
      </c>
      <c r="H160" s="11">
        <v>0</v>
      </c>
      <c r="I160" s="11">
        <v>80</v>
      </c>
      <c r="J160" s="11">
        <v>80</v>
      </c>
      <c r="K160" s="11">
        <v>80</v>
      </c>
    </row>
    <row r="161" spans="1:11" ht="16" thickBot="1" x14ac:dyDescent="0.25">
      <c r="A161" s="13" t="s">
        <v>1</v>
      </c>
      <c r="B161" s="14">
        <v>13131</v>
      </c>
      <c r="C161" s="14">
        <v>12381</v>
      </c>
      <c r="D161" s="14">
        <v>12381</v>
      </c>
      <c r="E161" s="14">
        <v>12381</v>
      </c>
      <c r="F161" s="15"/>
      <c r="G161" s="15"/>
      <c r="H161" s="14">
        <f>SUMIF($G154:$G160,"X",H154:H160)</f>
        <v>13131</v>
      </c>
      <c r="I161" s="14">
        <f>SUMIF($G154:$G160,"X",I154:I160)</f>
        <v>12461</v>
      </c>
      <c r="J161" s="14">
        <f>SUMIF($G154:$G160,"X",J154:J160)</f>
        <v>12461</v>
      </c>
      <c r="K161" s="14">
        <f>SUMIF($G154:$G160,"X",K154:K160)</f>
        <v>12461</v>
      </c>
    </row>
    <row r="162" spans="1:11" ht="16" thickTop="1" x14ac:dyDescent="0.2">
      <c r="G162" s="12"/>
    </row>
    <row r="163" spans="1:11" ht="16" thickBot="1" x14ac:dyDescent="0.25">
      <c r="A163" s="16" t="s">
        <v>25</v>
      </c>
      <c r="B163" s="9"/>
      <c r="C163" s="9"/>
      <c r="D163" s="9"/>
      <c r="E163" s="9"/>
      <c r="F163" s="10"/>
      <c r="G163" s="10"/>
      <c r="H163" s="9"/>
      <c r="I163" s="9"/>
      <c r="J163" s="9"/>
      <c r="K163" s="9"/>
    </row>
    <row r="164" spans="1:11" x14ac:dyDescent="0.2">
      <c r="A164" s="7" t="s">
        <v>0</v>
      </c>
      <c r="B164" s="11">
        <v>37256</v>
      </c>
      <c r="C164" s="11">
        <v>37081</v>
      </c>
      <c r="D164" s="11">
        <v>37081</v>
      </c>
      <c r="E164" s="11">
        <v>37081</v>
      </c>
      <c r="F164" s="12" t="s">
        <v>2</v>
      </c>
      <c r="G164" s="12" t="s">
        <v>2</v>
      </c>
      <c r="H164" s="11">
        <v>37256</v>
      </c>
      <c r="I164" s="11">
        <v>37081</v>
      </c>
      <c r="J164" s="11">
        <v>37081</v>
      </c>
      <c r="K164" s="11">
        <v>37081</v>
      </c>
    </row>
    <row r="165" spans="1:11" x14ac:dyDescent="0.2">
      <c r="A165" s="7" t="s">
        <v>76</v>
      </c>
      <c r="B165" s="11">
        <v>-66</v>
      </c>
      <c r="C165" s="11">
        <v>-66</v>
      </c>
      <c r="D165" s="11">
        <v>-66</v>
      </c>
      <c r="E165" s="11">
        <v>-66</v>
      </c>
      <c r="F165" s="12" t="s">
        <v>2</v>
      </c>
      <c r="G165" s="12" t="s">
        <v>2</v>
      </c>
      <c r="H165" s="11">
        <v>-66</v>
      </c>
      <c r="I165" s="11">
        <v>-66</v>
      </c>
      <c r="J165" s="11">
        <v>-66</v>
      </c>
      <c r="K165" s="11">
        <v>-66</v>
      </c>
    </row>
    <row r="166" spans="1:11" x14ac:dyDescent="0.2">
      <c r="A166" s="7" t="s">
        <v>77</v>
      </c>
      <c r="B166" s="11">
        <v>-356</v>
      </c>
      <c r="C166" s="11">
        <v>-356</v>
      </c>
      <c r="D166" s="11">
        <v>-356</v>
      </c>
      <c r="E166" s="11">
        <v>-356</v>
      </c>
      <c r="F166" s="12" t="s">
        <v>2</v>
      </c>
      <c r="G166" s="12" t="s">
        <v>2</v>
      </c>
      <c r="H166" s="11">
        <v>-356</v>
      </c>
      <c r="I166" s="11">
        <v>-356</v>
      </c>
      <c r="J166" s="11">
        <v>-356</v>
      </c>
      <c r="K166" s="11">
        <v>-356</v>
      </c>
    </row>
    <row r="167" spans="1:11" x14ac:dyDescent="0.2">
      <c r="A167" s="7" t="s">
        <v>8</v>
      </c>
      <c r="B167" s="11">
        <v>-601</v>
      </c>
      <c r="C167" s="11">
        <v>-601</v>
      </c>
      <c r="D167" s="11">
        <v>-601</v>
      </c>
      <c r="E167" s="11">
        <v>-601</v>
      </c>
      <c r="F167" s="12" t="s">
        <v>2</v>
      </c>
      <c r="G167" s="12" t="s">
        <v>2</v>
      </c>
      <c r="H167" s="11">
        <v>-601</v>
      </c>
      <c r="I167" s="11">
        <v>-601</v>
      </c>
      <c r="J167" s="11">
        <v>-601</v>
      </c>
      <c r="K167" s="11">
        <v>-601</v>
      </c>
    </row>
    <row r="168" spans="1:11" x14ac:dyDescent="0.2">
      <c r="A168" s="7" t="s">
        <v>78</v>
      </c>
      <c r="B168" s="11">
        <v>0</v>
      </c>
      <c r="C168" s="11">
        <v>80</v>
      </c>
      <c r="D168" s="11">
        <v>80</v>
      </c>
      <c r="E168" s="11">
        <v>80</v>
      </c>
      <c r="G168" s="12" t="s">
        <v>2</v>
      </c>
      <c r="H168" s="11">
        <v>0</v>
      </c>
      <c r="I168" s="11">
        <v>80</v>
      </c>
      <c r="J168" s="11">
        <v>80</v>
      </c>
      <c r="K168" s="11">
        <v>80</v>
      </c>
    </row>
    <row r="169" spans="1:11" x14ac:dyDescent="0.2">
      <c r="A169" s="7" t="s">
        <v>89</v>
      </c>
      <c r="B169" s="11">
        <v>0</v>
      </c>
      <c r="C169" s="11">
        <v>0</v>
      </c>
      <c r="D169" s="11">
        <v>0</v>
      </c>
      <c r="E169" s="11">
        <v>3090</v>
      </c>
      <c r="G169" s="12" t="s">
        <v>2</v>
      </c>
      <c r="H169" s="11">
        <v>0</v>
      </c>
      <c r="I169" s="11">
        <v>0</v>
      </c>
      <c r="J169" s="11">
        <v>0</v>
      </c>
      <c r="K169" s="11">
        <v>3090</v>
      </c>
    </row>
    <row r="170" spans="1:11" ht="16" thickBot="1" x14ac:dyDescent="0.25">
      <c r="A170" s="13" t="s">
        <v>1</v>
      </c>
      <c r="B170" s="14">
        <v>36233</v>
      </c>
      <c r="C170" s="14">
        <v>36058</v>
      </c>
      <c r="D170" s="14">
        <v>36058</v>
      </c>
      <c r="E170" s="14">
        <v>36058</v>
      </c>
      <c r="F170" s="15"/>
      <c r="G170" s="15"/>
      <c r="H170" s="14">
        <f>SUMIF($G164:$G169,"X",H164:H169)</f>
        <v>36233</v>
      </c>
      <c r="I170" s="14">
        <f>SUMIF($G164:$G169,"X",I164:I169)</f>
        <v>36138</v>
      </c>
      <c r="J170" s="14">
        <f>SUMIF($G164:$G169,"X",J164:J169)</f>
        <v>36138</v>
      </c>
      <c r="K170" s="14">
        <f>SUMIF($G164:$G169,"X",K164:K169)</f>
        <v>39228</v>
      </c>
    </row>
    <row r="171" spans="1:11" ht="16" thickTop="1" x14ac:dyDescent="0.2">
      <c r="G171" s="12"/>
    </row>
    <row r="172" spans="1:11" ht="19" thickBot="1" x14ac:dyDescent="0.3">
      <c r="A172" s="6" t="s">
        <v>26</v>
      </c>
      <c r="B172" s="25">
        <f>SUMIF($A175:$A224,"Ramme 2026-2029",B175:B224)</f>
        <v>31711</v>
      </c>
      <c r="C172" s="25">
        <f t="shared" ref="C172:E172" si="5">SUMIF($A175:$A224,"Ramme 2026-2029",C175:C224)</f>
        <v>30497</v>
      </c>
      <c r="D172" s="25">
        <f t="shared" si="5"/>
        <v>30320</v>
      </c>
      <c r="E172" s="25">
        <f t="shared" si="5"/>
        <v>30320</v>
      </c>
      <c r="F172" s="6"/>
      <c r="G172" s="6"/>
      <c r="H172" s="25">
        <f t="shared" ref="H172:K172" si="6">SUMIF($A175:$A224,"Ramme 2026-2029",H175:H224)</f>
        <v>32451</v>
      </c>
      <c r="I172" s="25">
        <f t="shared" si="6"/>
        <v>32057</v>
      </c>
      <c r="J172" s="25">
        <f t="shared" si="6"/>
        <v>31880</v>
      </c>
      <c r="K172" s="25">
        <f t="shared" si="6"/>
        <v>31880</v>
      </c>
    </row>
    <row r="173" spans="1:11" ht="16.5" customHeight="1" thickTop="1" x14ac:dyDescent="0.2">
      <c r="B173" s="7"/>
      <c r="C173" s="7"/>
      <c r="D173" s="7"/>
      <c r="E173" s="7"/>
      <c r="F173" s="7"/>
      <c r="H173" s="7"/>
      <c r="I173" s="7"/>
      <c r="J173" s="7"/>
      <c r="K173" s="7"/>
    </row>
    <row r="174" spans="1:11" ht="16" thickBot="1" x14ac:dyDescent="0.25">
      <c r="A174" s="16" t="s">
        <v>27</v>
      </c>
      <c r="B174" s="9"/>
      <c r="C174" s="9"/>
      <c r="D174" s="9"/>
      <c r="E174" s="9"/>
      <c r="F174" s="10"/>
      <c r="G174" s="10"/>
      <c r="H174" s="9"/>
      <c r="I174" s="9"/>
      <c r="J174" s="9"/>
      <c r="K174" s="9"/>
    </row>
    <row r="175" spans="1:11" x14ac:dyDescent="0.2">
      <c r="A175" s="7" t="s">
        <v>0</v>
      </c>
      <c r="B175" s="11">
        <v>7195</v>
      </c>
      <c r="C175" s="11">
        <v>6267</v>
      </c>
      <c r="D175" s="11">
        <v>6163</v>
      </c>
      <c r="E175" s="11">
        <v>6163</v>
      </c>
      <c r="F175" s="12" t="s">
        <v>2</v>
      </c>
      <c r="G175" s="12" t="s">
        <v>2</v>
      </c>
      <c r="H175" s="11">
        <v>7195</v>
      </c>
      <c r="I175" s="11">
        <v>6267</v>
      </c>
      <c r="J175" s="11">
        <v>6163</v>
      </c>
      <c r="K175" s="11">
        <v>6163</v>
      </c>
    </row>
    <row r="176" spans="1:11" x14ac:dyDescent="0.2">
      <c r="A176" s="7" t="s">
        <v>90</v>
      </c>
      <c r="B176" s="11">
        <v>295</v>
      </c>
      <c r="C176" s="11">
        <v>295</v>
      </c>
      <c r="D176" s="11">
        <v>295</v>
      </c>
      <c r="E176" s="11">
        <v>295</v>
      </c>
      <c r="F176" s="12" t="s">
        <v>2</v>
      </c>
      <c r="G176" s="12" t="s">
        <v>2</v>
      </c>
      <c r="H176" s="11">
        <v>295</v>
      </c>
      <c r="I176" s="11">
        <v>295</v>
      </c>
      <c r="J176" s="11">
        <v>295</v>
      </c>
      <c r="K176" s="11">
        <v>295</v>
      </c>
    </row>
    <row r="177" spans="1:11" x14ac:dyDescent="0.2">
      <c r="A177" s="7" t="s">
        <v>91</v>
      </c>
      <c r="B177" s="11">
        <v>-471</v>
      </c>
      <c r="C177" s="11">
        <v>-471</v>
      </c>
      <c r="D177" s="11">
        <v>-471</v>
      </c>
      <c r="E177" s="11">
        <v>-471</v>
      </c>
      <c r="F177" s="12" t="s">
        <v>2</v>
      </c>
      <c r="G177" s="12" t="s">
        <v>2</v>
      </c>
      <c r="H177" s="11">
        <v>-471</v>
      </c>
      <c r="I177" s="11">
        <v>-471</v>
      </c>
      <c r="J177" s="11">
        <v>-471</v>
      </c>
      <c r="K177" s="11">
        <v>-471</v>
      </c>
    </row>
    <row r="178" spans="1:11" x14ac:dyDescent="0.2">
      <c r="A178" s="7" t="s">
        <v>92</v>
      </c>
      <c r="B178" s="11">
        <v>-355</v>
      </c>
      <c r="C178" s="11">
        <v>-355</v>
      </c>
      <c r="D178" s="11">
        <v>-355</v>
      </c>
      <c r="E178" s="11">
        <v>-355</v>
      </c>
      <c r="F178" s="12" t="s">
        <v>2</v>
      </c>
      <c r="G178" s="12" t="s">
        <v>2</v>
      </c>
      <c r="H178" s="11">
        <v>-355</v>
      </c>
      <c r="I178" s="11">
        <v>-355</v>
      </c>
      <c r="J178" s="11">
        <v>-355</v>
      </c>
      <c r="K178" s="11">
        <v>-355</v>
      </c>
    </row>
    <row r="179" spans="1:11" x14ac:dyDescent="0.2">
      <c r="A179" s="7" t="s">
        <v>52</v>
      </c>
      <c r="B179" s="11">
        <v>0</v>
      </c>
      <c r="C179" s="11">
        <v>-700</v>
      </c>
      <c r="D179" s="11">
        <v>-700</v>
      </c>
      <c r="E179" s="11">
        <v>-700</v>
      </c>
      <c r="F179" s="12" t="s">
        <v>2</v>
      </c>
      <c r="G179" s="12" t="s">
        <v>2</v>
      </c>
      <c r="H179" s="11">
        <v>0</v>
      </c>
      <c r="I179" s="11">
        <v>-700</v>
      </c>
      <c r="J179" s="11">
        <v>-700</v>
      </c>
      <c r="K179" s="11">
        <v>-700</v>
      </c>
    </row>
    <row r="180" spans="1:11" x14ac:dyDescent="0.2">
      <c r="A180" s="7" t="s">
        <v>93</v>
      </c>
      <c r="B180" s="11">
        <v>1300</v>
      </c>
      <c r="C180" s="11">
        <v>1300</v>
      </c>
      <c r="D180" s="11">
        <v>1300</v>
      </c>
      <c r="E180" s="11">
        <v>1300</v>
      </c>
      <c r="F180" s="12" t="s">
        <v>2</v>
      </c>
      <c r="G180" s="12" t="s">
        <v>2</v>
      </c>
      <c r="H180" s="11">
        <v>1300</v>
      </c>
      <c r="I180" s="11">
        <v>1300</v>
      </c>
      <c r="J180" s="11">
        <v>1300</v>
      </c>
      <c r="K180" s="11">
        <v>1300</v>
      </c>
    </row>
    <row r="181" spans="1:11" x14ac:dyDescent="0.2">
      <c r="A181" s="7" t="s">
        <v>42</v>
      </c>
      <c r="B181" s="11">
        <v>216</v>
      </c>
      <c r="C181" s="11">
        <v>0</v>
      </c>
      <c r="D181" s="11">
        <v>0</v>
      </c>
      <c r="E181" s="11">
        <v>0</v>
      </c>
      <c r="F181" s="12" t="s">
        <v>2</v>
      </c>
      <c r="G181" s="12" t="s">
        <v>2</v>
      </c>
      <c r="H181" s="11">
        <v>216</v>
      </c>
      <c r="I181" s="11">
        <v>0</v>
      </c>
      <c r="J181" s="11">
        <v>0</v>
      </c>
      <c r="K181" s="11">
        <v>0</v>
      </c>
    </row>
    <row r="182" spans="1:11" x14ac:dyDescent="0.2">
      <c r="A182" s="7" t="s">
        <v>8</v>
      </c>
      <c r="B182" s="11">
        <v>35</v>
      </c>
      <c r="C182" s="11">
        <v>35</v>
      </c>
      <c r="D182" s="11">
        <v>35</v>
      </c>
      <c r="E182" s="11">
        <v>35</v>
      </c>
      <c r="F182" s="12" t="s">
        <v>2</v>
      </c>
      <c r="G182" s="12" t="s">
        <v>2</v>
      </c>
      <c r="H182" s="11">
        <v>35</v>
      </c>
      <c r="I182" s="11">
        <v>35</v>
      </c>
      <c r="J182" s="11">
        <v>35</v>
      </c>
      <c r="K182" s="11">
        <v>35</v>
      </c>
    </row>
    <row r="183" spans="1:11" x14ac:dyDescent="0.2">
      <c r="A183" s="7" t="s">
        <v>94</v>
      </c>
      <c r="B183" s="11">
        <v>500</v>
      </c>
      <c r="C183" s="11">
        <v>500</v>
      </c>
      <c r="D183" s="11">
        <v>0</v>
      </c>
      <c r="E183" s="11">
        <v>0</v>
      </c>
      <c r="G183" s="12"/>
      <c r="H183" s="11">
        <v>500</v>
      </c>
      <c r="I183" s="11">
        <v>500</v>
      </c>
      <c r="J183" s="11">
        <v>0</v>
      </c>
      <c r="K183" s="11">
        <v>0</v>
      </c>
    </row>
    <row r="184" spans="1:11" ht="16" thickBot="1" x14ac:dyDescent="0.25">
      <c r="A184" s="13" t="s">
        <v>1</v>
      </c>
      <c r="B184" s="14">
        <v>8215</v>
      </c>
      <c r="C184" s="14">
        <v>6371</v>
      </c>
      <c r="D184" s="14">
        <v>6267</v>
      </c>
      <c r="E184" s="14">
        <v>6267</v>
      </c>
      <c r="F184" s="15"/>
      <c r="G184" s="15"/>
      <c r="H184" s="14">
        <f>SUMIF($G175:$G183,"X",H175:H183)</f>
        <v>8215</v>
      </c>
      <c r="I184" s="14">
        <f>SUMIF($G175:$G183,"X",I175:I183)</f>
        <v>6371</v>
      </c>
      <c r="J184" s="14">
        <f>SUMIF($G175:$G183,"X",J175:J183)</f>
        <v>6267</v>
      </c>
      <c r="K184" s="14">
        <f>SUMIF($G175:$G183,"X",K175:K183)</f>
        <v>6267</v>
      </c>
    </row>
    <row r="185" spans="1:11" ht="16" thickTop="1" x14ac:dyDescent="0.2">
      <c r="G185" s="12"/>
    </row>
    <row r="186" spans="1:11" ht="16" thickBot="1" x14ac:dyDescent="0.25">
      <c r="A186" s="16" t="s">
        <v>28</v>
      </c>
      <c r="B186" s="9"/>
      <c r="C186" s="9"/>
      <c r="D186" s="9"/>
      <c r="E186" s="9"/>
      <c r="F186" s="10"/>
      <c r="G186" s="10"/>
      <c r="H186" s="9"/>
      <c r="I186" s="9"/>
      <c r="J186" s="9"/>
      <c r="K186" s="9"/>
    </row>
    <row r="187" spans="1:11" x14ac:dyDescent="0.2">
      <c r="A187" s="7" t="s">
        <v>0</v>
      </c>
      <c r="B187" s="11">
        <v>9410</v>
      </c>
      <c r="C187" s="11">
        <v>9410</v>
      </c>
      <c r="D187" s="11">
        <v>9410</v>
      </c>
      <c r="E187" s="11">
        <v>9410</v>
      </c>
      <c r="F187" s="12" t="s">
        <v>2</v>
      </c>
      <c r="G187" s="12" t="s">
        <v>2</v>
      </c>
      <c r="H187" s="11">
        <v>9410</v>
      </c>
      <c r="I187" s="11">
        <v>9410</v>
      </c>
      <c r="J187" s="11">
        <v>9410</v>
      </c>
      <c r="K187" s="11">
        <v>9410</v>
      </c>
    </row>
    <row r="188" spans="1:11" x14ac:dyDescent="0.2">
      <c r="A188" s="7" t="s">
        <v>95</v>
      </c>
      <c r="B188" s="11">
        <v>-80</v>
      </c>
      <c r="C188" s="11">
        <v>-160</v>
      </c>
      <c r="D188" s="11">
        <v>-160</v>
      </c>
      <c r="E188" s="11">
        <v>-160</v>
      </c>
      <c r="F188" s="12" t="s">
        <v>2</v>
      </c>
      <c r="G188" s="12" t="s">
        <v>2</v>
      </c>
      <c r="H188" s="11">
        <v>-80</v>
      </c>
      <c r="I188" s="11">
        <v>-160</v>
      </c>
      <c r="J188" s="11">
        <v>-160</v>
      </c>
      <c r="K188" s="11">
        <v>-160</v>
      </c>
    </row>
    <row r="189" spans="1:11" x14ac:dyDescent="0.2">
      <c r="A189" s="7" t="s">
        <v>8</v>
      </c>
      <c r="B189" s="11">
        <v>-137</v>
      </c>
      <c r="C189" s="11">
        <v>-137</v>
      </c>
      <c r="D189" s="11">
        <v>-137</v>
      </c>
      <c r="E189" s="11">
        <v>-137</v>
      </c>
      <c r="F189" s="12" t="s">
        <v>2</v>
      </c>
      <c r="G189" s="12" t="s">
        <v>2</v>
      </c>
      <c r="H189" s="11">
        <v>-137</v>
      </c>
      <c r="I189" s="11">
        <v>-137</v>
      </c>
      <c r="J189" s="11">
        <v>-137</v>
      </c>
      <c r="K189" s="11">
        <v>-137</v>
      </c>
    </row>
    <row r="190" spans="1:11" x14ac:dyDescent="0.2">
      <c r="A190" s="7" t="s">
        <v>96</v>
      </c>
      <c r="B190" s="11">
        <v>255</v>
      </c>
      <c r="C190" s="11">
        <v>230</v>
      </c>
      <c r="D190" s="11">
        <v>230</v>
      </c>
      <c r="E190" s="11">
        <v>230</v>
      </c>
      <c r="G190" s="12" t="s">
        <v>2</v>
      </c>
      <c r="H190" s="11">
        <v>255</v>
      </c>
      <c r="I190" s="11">
        <v>230</v>
      </c>
      <c r="J190" s="11">
        <v>230</v>
      </c>
      <c r="K190" s="11">
        <v>230</v>
      </c>
    </row>
    <row r="191" spans="1:11" ht="16" thickBot="1" x14ac:dyDescent="0.25">
      <c r="A191" s="13" t="s">
        <v>1</v>
      </c>
      <c r="B191" s="14">
        <v>9193</v>
      </c>
      <c r="C191" s="14">
        <v>9113</v>
      </c>
      <c r="D191" s="14">
        <v>9113</v>
      </c>
      <c r="E191" s="14">
        <v>9113</v>
      </c>
      <c r="F191" s="15"/>
      <c r="G191" s="15"/>
      <c r="H191" s="14">
        <f>SUMIF($G187:$G190,"X",H187:H190)</f>
        <v>9448</v>
      </c>
      <c r="I191" s="14">
        <f>SUMIF($G187:$G190,"X",I187:I190)</f>
        <v>9343</v>
      </c>
      <c r="J191" s="14">
        <f>SUMIF($G187:$G190,"X",J187:J190)</f>
        <v>9343</v>
      </c>
      <c r="K191" s="14">
        <f>SUMIF($G187:$G190,"X",K187:K190)</f>
        <v>9343</v>
      </c>
    </row>
    <row r="192" spans="1:11" ht="16" thickTop="1" x14ac:dyDescent="0.2">
      <c r="G192" s="12"/>
    </row>
    <row r="193" spans="1:11" ht="16" thickBot="1" x14ac:dyDescent="0.25">
      <c r="A193" s="16" t="s">
        <v>29</v>
      </c>
      <c r="B193" s="9"/>
      <c r="C193" s="9"/>
      <c r="D193" s="9"/>
      <c r="E193" s="9"/>
      <c r="F193" s="10"/>
      <c r="G193" s="10"/>
      <c r="H193" s="9"/>
      <c r="I193" s="9"/>
      <c r="J193" s="9"/>
      <c r="K193" s="9"/>
    </row>
    <row r="194" spans="1:11" x14ac:dyDescent="0.2">
      <c r="A194" s="7" t="s">
        <v>0</v>
      </c>
      <c r="B194" s="11">
        <v>9378</v>
      </c>
      <c r="C194" s="11">
        <v>9378</v>
      </c>
      <c r="D194" s="11">
        <v>9378</v>
      </c>
      <c r="E194" s="11">
        <v>9378</v>
      </c>
      <c r="F194" s="12" t="s">
        <v>2</v>
      </c>
      <c r="G194" s="12" t="s">
        <v>2</v>
      </c>
      <c r="H194" s="11">
        <v>9378</v>
      </c>
      <c r="I194" s="11">
        <v>9378</v>
      </c>
      <c r="J194" s="11">
        <v>9378</v>
      </c>
      <c r="K194" s="11">
        <v>9378</v>
      </c>
    </row>
    <row r="195" spans="1:11" x14ac:dyDescent="0.2">
      <c r="A195" s="7" t="s">
        <v>90</v>
      </c>
      <c r="B195" s="11">
        <v>-75</v>
      </c>
      <c r="C195" s="11">
        <v>-75</v>
      </c>
      <c r="D195" s="11">
        <v>-75</v>
      </c>
      <c r="E195" s="11">
        <v>-75</v>
      </c>
      <c r="F195" s="12" t="s">
        <v>2</v>
      </c>
      <c r="G195" s="12" t="s">
        <v>2</v>
      </c>
      <c r="H195" s="11">
        <v>-75</v>
      </c>
      <c r="I195" s="11">
        <v>-75</v>
      </c>
      <c r="J195" s="11">
        <v>-75</v>
      </c>
      <c r="K195" s="11">
        <v>-75</v>
      </c>
    </row>
    <row r="196" spans="1:11" x14ac:dyDescent="0.2">
      <c r="A196" s="7" t="s">
        <v>8</v>
      </c>
      <c r="B196" s="11">
        <v>-112</v>
      </c>
      <c r="C196" s="11">
        <v>-112</v>
      </c>
      <c r="D196" s="11">
        <v>-112</v>
      </c>
      <c r="E196" s="11">
        <v>-112</v>
      </c>
      <c r="F196" s="12" t="s">
        <v>2</v>
      </c>
      <c r="G196" s="12" t="s">
        <v>2</v>
      </c>
      <c r="H196" s="11">
        <v>-112</v>
      </c>
      <c r="I196" s="11">
        <v>-112</v>
      </c>
      <c r="J196" s="11">
        <v>-112</v>
      </c>
      <c r="K196" s="11">
        <v>-112</v>
      </c>
    </row>
    <row r="197" spans="1:11" x14ac:dyDescent="0.2">
      <c r="A197" s="7" t="s">
        <v>97</v>
      </c>
      <c r="B197" s="11">
        <v>60</v>
      </c>
      <c r="C197" s="11">
        <v>0</v>
      </c>
      <c r="D197" s="11">
        <v>0</v>
      </c>
      <c r="E197" s="11">
        <v>0</v>
      </c>
      <c r="G197" s="12" t="s">
        <v>2</v>
      </c>
      <c r="H197" s="11">
        <v>60</v>
      </c>
      <c r="I197" s="11">
        <v>0</v>
      </c>
      <c r="J197" s="11">
        <v>0</v>
      </c>
      <c r="K197" s="11">
        <v>0</v>
      </c>
    </row>
    <row r="198" spans="1:11" x14ac:dyDescent="0.2">
      <c r="A198" s="7" t="s">
        <v>98</v>
      </c>
      <c r="B198" s="11">
        <v>1100</v>
      </c>
      <c r="C198" s="11">
        <v>0</v>
      </c>
      <c r="D198" s="11">
        <v>0</v>
      </c>
      <c r="E198" s="11">
        <v>0</v>
      </c>
      <c r="G198" s="12"/>
      <c r="H198" s="11">
        <v>1100</v>
      </c>
      <c r="I198" s="11">
        <v>0</v>
      </c>
      <c r="J198" s="11">
        <v>0</v>
      </c>
      <c r="K198" s="11">
        <v>0</v>
      </c>
    </row>
    <row r="199" spans="1:11" ht="16" thickBot="1" x14ac:dyDescent="0.25">
      <c r="A199" s="13" t="s">
        <v>1</v>
      </c>
      <c r="B199" s="14">
        <v>9191</v>
      </c>
      <c r="C199" s="14">
        <v>9191</v>
      </c>
      <c r="D199" s="14">
        <v>9191</v>
      </c>
      <c r="E199" s="14">
        <v>9191</v>
      </c>
      <c r="F199" s="15"/>
      <c r="G199" s="15"/>
      <c r="H199" s="14">
        <f>SUMIF($G194:$G198,"X",H194:H198)</f>
        <v>9251</v>
      </c>
      <c r="I199" s="14">
        <f>SUMIF($G194:$G198,"X",I194:I198)</f>
        <v>9191</v>
      </c>
      <c r="J199" s="14">
        <f>SUMIF($G194:$G198,"X",J194:J198)</f>
        <v>9191</v>
      </c>
      <c r="K199" s="14">
        <f>SUMIF($G194:$G198,"X",K194:K198)</f>
        <v>9191</v>
      </c>
    </row>
    <row r="200" spans="1:11" ht="16" thickTop="1" x14ac:dyDescent="0.2">
      <c r="G200" s="12"/>
    </row>
    <row r="201" spans="1:11" ht="16" thickBot="1" x14ac:dyDescent="0.25">
      <c r="A201" s="16" t="s">
        <v>30</v>
      </c>
      <c r="B201" s="9"/>
      <c r="C201" s="9"/>
      <c r="D201" s="9"/>
      <c r="E201" s="9"/>
      <c r="F201" s="10"/>
      <c r="G201" s="10"/>
      <c r="H201" s="9"/>
      <c r="I201" s="9"/>
      <c r="J201" s="9"/>
      <c r="K201" s="9"/>
    </row>
    <row r="202" spans="1:11" x14ac:dyDescent="0.2">
      <c r="A202" s="7" t="s">
        <v>0</v>
      </c>
      <c r="B202" s="11">
        <v>-5809</v>
      </c>
      <c r="C202" s="11">
        <v>-4867</v>
      </c>
      <c r="D202" s="11">
        <v>-4720</v>
      </c>
      <c r="E202" s="11">
        <v>-4720</v>
      </c>
      <c r="F202" s="12" t="s">
        <v>2</v>
      </c>
      <c r="G202" s="12" t="s">
        <v>2</v>
      </c>
      <c r="H202" s="11">
        <v>-5809</v>
      </c>
      <c r="I202" s="11">
        <v>-4867</v>
      </c>
      <c r="J202" s="11">
        <v>-4720</v>
      </c>
      <c r="K202" s="11">
        <v>-4720</v>
      </c>
    </row>
    <row r="203" spans="1:11" x14ac:dyDescent="0.2">
      <c r="A203" s="7" t="s">
        <v>90</v>
      </c>
      <c r="B203" s="11">
        <v>-80</v>
      </c>
      <c r="C203" s="11">
        <v>-80</v>
      </c>
      <c r="D203" s="11">
        <v>-80</v>
      </c>
      <c r="E203" s="11">
        <v>-80</v>
      </c>
      <c r="F203" s="12" t="s">
        <v>2</v>
      </c>
      <c r="G203" s="12" t="s">
        <v>2</v>
      </c>
      <c r="H203" s="11">
        <v>-80</v>
      </c>
      <c r="I203" s="11">
        <v>-80</v>
      </c>
      <c r="J203" s="11">
        <v>-80</v>
      </c>
      <c r="K203" s="11">
        <v>-80</v>
      </c>
    </row>
    <row r="204" spans="1:11" x14ac:dyDescent="0.2">
      <c r="A204" s="7" t="s">
        <v>99</v>
      </c>
      <c r="B204" s="11">
        <v>1201</v>
      </c>
      <c r="C204" s="11">
        <v>1201</v>
      </c>
      <c r="D204" s="11">
        <v>1201</v>
      </c>
      <c r="E204" s="11">
        <v>1201</v>
      </c>
      <c r="F204" s="12" t="s">
        <v>2</v>
      </c>
      <c r="G204" s="12" t="s">
        <v>2</v>
      </c>
      <c r="H204" s="11">
        <v>1201</v>
      </c>
      <c r="I204" s="11">
        <v>1201</v>
      </c>
      <c r="J204" s="11">
        <v>1201</v>
      </c>
      <c r="K204" s="11">
        <v>1201</v>
      </c>
    </row>
    <row r="205" spans="1:11" x14ac:dyDescent="0.2">
      <c r="A205" s="7" t="s">
        <v>100</v>
      </c>
      <c r="B205" s="11">
        <v>1018</v>
      </c>
      <c r="C205" s="11">
        <v>1018</v>
      </c>
      <c r="D205" s="11">
        <v>1018</v>
      </c>
      <c r="E205" s="11">
        <v>1018</v>
      </c>
      <c r="F205" s="12" t="s">
        <v>2</v>
      </c>
      <c r="G205" s="12" t="s">
        <v>2</v>
      </c>
      <c r="H205" s="11">
        <v>1018</v>
      </c>
      <c r="I205" s="11">
        <v>1018</v>
      </c>
      <c r="J205" s="11">
        <v>1018</v>
      </c>
      <c r="K205" s="11">
        <v>1018</v>
      </c>
    </row>
    <row r="206" spans="1:11" x14ac:dyDescent="0.2">
      <c r="A206" s="7" t="s">
        <v>8</v>
      </c>
      <c r="B206" s="11">
        <v>-178</v>
      </c>
      <c r="C206" s="11">
        <v>-178</v>
      </c>
      <c r="D206" s="11">
        <v>-178</v>
      </c>
      <c r="E206" s="11">
        <v>-178</v>
      </c>
      <c r="F206" s="12" t="s">
        <v>2</v>
      </c>
      <c r="G206" s="12" t="s">
        <v>2</v>
      </c>
      <c r="H206" s="11">
        <v>-178</v>
      </c>
      <c r="I206" s="11">
        <v>-178</v>
      </c>
      <c r="J206" s="11">
        <v>-178</v>
      </c>
      <c r="K206" s="11">
        <v>-178</v>
      </c>
    </row>
    <row r="207" spans="1:11" ht="16" thickBot="1" x14ac:dyDescent="0.25">
      <c r="A207" s="13" t="s">
        <v>1</v>
      </c>
      <c r="B207" s="14">
        <v>-3848</v>
      </c>
      <c r="C207" s="14">
        <v>-2906</v>
      </c>
      <c r="D207" s="14">
        <v>-2759</v>
      </c>
      <c r="E207" s="14">
        <v>-2759</v>
      </c>
      <c r="F207" s="15"/>
      <c r="G207" s="15"/>
      <c r="H207" s="14">
        <f>SUMIF($G202:$G206,"X",H202:H206)</f>
        <v>-3848</v>
      </c>
      <c r="I207" s="14">
        <f>SUMIF($G202:$G206,"X",I202:I206)</f>
        <v>-2906</v>
      </c>
      <c r="J207" s="14">
        <f>SUMIF($G202:$G206,"X",J202:J206)</f>
        <v>-2759</v>
      </c>
      <c r="K207" s="14">
        <f>SUMIF($G202:$G206,"X",K202:K206)</f>
        <v>-2759</v>
      </c>
    </row>
    <row r="208" spans="1:11" ht="16" thickTop="1" x14ac:dyDescent="0.2">
      <c r="G208" s="12"/>
    </row>
    <row r="209" spans="1:11" ht="16" thickBot="1" x14ac:dyDescent="0.25">
      <c r="A209" s="16" t="s">
        <v>31</v>
      </c>
      <c r="B209" s="9"/>
      <c r="C209" s="9"/>
      <c r="D209" s="9"/>
      <c r="E209" s="9"/>
      <c r="F209" s="10"/>
      <c r="G209" s="10"/>
      <c r="H209" s="9"/>
      <c r="I209" s="9"/>
      <c r="J209" s="9"/>
      <c r="K209" s="9"/>
    </row>
    <row r="210" spans="1:11" x14ac:dyDescent="0.2">
      <c r="A210" s="7" t="s">
        <v>0</v>
      </c>
      <c r="B210" s="11">
        <v>9556</v>
      </c>
      <c r="C210" s="11">
        <v>9556</v>
      </c>
      <c r="D210" s="11">
        <v>9336</v>
      </c>
      <c r="E210" s="11">
        <v>9336</v>
      </c>
      <c r="F210" s="12" t="s">
        <v>2</v>
      </c>
      <c r="G210" s="12" t="s">
        <v>2</v>
      </c>
      <c r="H210" s="11">
        <v>9556</v>
      </c>
      <c r="I210" s="11">
        <v>9556</v>
      </c>
      <c r="J210" s="11">
        <v>9336</v>
      </c>
      <c r="K210" s="11">
        <v>9336</v>
      </c>
    </row>
    <row r="211" spans="1:11" x14ac:dyDescent="0.2">
      <c r="A211" s="7" t="s">
        <v>90</v>
      </c>
      <c r="B211" s="11">
        <v>-140</v>
      </c>
      <c r="C211" s="11">
        <v>-140</v>
      </c>
      <c r="D211" s="11">
        <v>-140</v>
      </c>
      <c r="E211" s="11">
        <v>-140</v>
      </c>
      <c r="F211" s="12" t="s">
        <v>2</v>
      </c>
      <c r="G211" s="12" t="s">
        <v>2</v>
      </c>
      <c r="H211" s="11">
        <v>-140</v>
      </c>
      <c r="I211" s="11">
        <v>-140</v>
      </c>
      <c r="J211" s="11">
        <v>-140</v>
      </c>
      <c r="K211" s="11">
        <v>-140</v>
      </c>
    </row>
    <row r="212" spans="1:11" x14ac:dyDescent="0.2">
      <c r="A212" s="7" t="s">
        <v>101</v>
      </c>
      <c r="B212" s="11">
        <v>0</v>
      </c>
      <c r="C212" s="11">
        <v>-150</v>
      </c>
      <c r="D212" s="11">
        <v>-150</v>
      </c>
      <c r="E212" s="11">
        <v>-150</v>
      </c>
      <c r="F212" s="12" t="s">
        <v>2</v>
      </c>
      <c r="G212" s="12" t="s">
        <v>2</v>
      </c>
      <c r="H212" s="11">
        <v>0</v>
      </c>
      <c r="I212" s="11">
        <v>-150</v>
      </c>
      <c r="J212" s="11">
        <v>-150</v>
      </c>
      <c r="K212" s="11">
        <v>-150</v>
      </c>
    </row>
    <row r="213" spans="1:11" x14ac:dyDescent="0.2">
      <c r="A213" s="7" t="s">
        <v>102</v>
      </c>
      <c r="B213" s="11">
        <v>0</v>
      </c>
      <c r="C213" s="11">
        <v>-82</v>
      </c>
      <c r="D213" s="11">
        <v>-82</v>
      </c>
      <c r="E213" s="11">
        <v>-82</v>
      </c>
      <c r="F213" s="12" t="s">
        <v>2</v>
      </c>
      <c r="G213" s="12" t="s">
        <v>2</v>
      </c>
      <c r="H213" s="11">
        <v>0</v>
      </c>
      <c r="I213" s="11">
        <v>-82</v>
      </c>
      <c r="J213" s="11">
        <v>-82</v>
      </c>
      <c r="K213" s="11">
        <v>-82</v>
      </c>
    </row>
    <row r="214" spans="1:11" x14ac:dyDescent="0.2">
      <c r="A214" s="7" t="s">
        <v>103</v>
      </c>
      <c r="B214" s="11">
        <v>-400</v>
      </c>
      <c r="C214" s="11">
        <v>-400</v>
      </c>
      <c r="D214" s="11">
        <v>-400</v>
      </c>
      <c r="E214" s="11">
        <v>-400</v>
      </c>
      <c r="F214" s="12" t="s">
        <v>2</v>
      </c>
      <c r="G214" s="12"/>
      <c r="H214" s="11">
        <v>-400</v>
      </c>
      <c r="I214" s="11">
        <v>-400</v>
      </c>
      <c r="J214" s="11">
        <v>-400</v>
      </c>
      <c r="K214" s="11">
        <v>-400</v>
      </c>
    </row>
    <row r="215" spans="1:11" x14ac:dyDescent="0.2">
      <c r="A215" s="7" t="s">
        <v>8</v>
      </c>
      <c r="B215" s="11">
        <v>-56</v>
      </c>
      <c r="C215" s="11">
        <v>-56</v>
      </c>
      <c r="D215" s="11">
        <v>-56</v>
      </c>
      <c r="E215" s="11">
        <v>-56</v>
      </c>
      <c r="F215" s="12" t="s">
        <v>2</v>
      </c>
      <c r="G215" s="12" t="s">
        <v>2</v>
      </c>
      <c r="H215" s="11">
        <v>-56</v>
      </c>
      <c r="I215" s="11">
        <v>-56</v>
      </c>
      <c r="J215" s="11">
        <v>-56</v>
      </c>
      <c r="K215" s="11">
        <v>-56</v>
      </c>
    </row>
    <row r="216" spans="1:11" x14ac:dyDescent="0.2">
      <c r="A216" s="7" t="s">
        <v>104</v>
      </c>
      <c r="B216" s="11">
        <v>-500</v>
      </c>
      <c r="C216" s="11">
        <v>-500</v>
      </c>
      <c r="D216" s="11">
        <v>-500</v>
      </c>
      <c r="E216" s="11">
        <v>-500</v>
      </c>
      <c r="G216" s="12"/>
      <c r="H216" s="11">
        <v>-500</v>
      </c>
      <c r="I216" s="11">
        <v>-500</v>
      </c>
      <c r="J216" s="11">
        <v>-500</v>
      </c>
      <c r="K216" s="11">
        <v>-500</v>
      </c>
    </row>
    <row r="217" spans="1:11" x14ac:dyDescent="0.2">
      <c r="A217" s="7" t="s">
        <v>105</v>
      </c>
      <c r="B217" s="11">
        <v>0</v>
      </c>
      <c r="C217" s="11">
        <v>-314</v>
      </c>
      <c r="D217" s="11">
        <v>-314</v>
      </c>
      <c r="E217" s="11">
        <v>-314</v>
      </c>
      <c r="G217" s="12"/>
      <c r="H217" s="11">
        <v>0</v>
      </c>
      <c r="I217" s="11">
        <v>-314</v>
      </c>
      <c r="J217" s="11">
        <v>-314</v>
      </c>
      <c r="K217" s="11">
        <v>-314</v>
      </c>
    </row>
    <row r="218" spans="1:11" x14ac:dyDescent="0.2">
      <c r="A218" s="7" t="s">
        <v>106</v>
      </c>
      <c r="B218" s="11">
        <v>-28</v>
      </c>
      <c r="C218" s="11">
        <v>-28</v>
      </c>
      <c r="D218" s="11">
        <v>-28</v>
      </c>
      <c r="E218" s="11">
        <v>-28</v>
      </c>
      <c r="G218" s="12"/>
      <c r="H218" s="11">
        <v>-28</v>
      </c>
      <c r="I218" s="11">
        <v>-28</v>
      </c>
      <c r="J218" s="11">
        <v>-28</v>
      </c>
      <c r="K218" s="11">
        <v>-28</v>
      </c>
    </row>
    <row r="219" spans="1:11" x14ac:dyDescent="0.2">
      <c r="A219" s="7" t="s">
        <v>107</v>
      </c>
      <c r="B219" s="11">
        <v>-65</v>
      </c>
      <c r="C219" s="11">
        <v>-65</v>
      </c>
      <c r="D219" s="11">
        <v>-65</v>
      </c>
      <c r="E219" s="11">
        <v>-65</v>
      </c>
      <c r="G219" s="12"/>
      <c r="H219" s="11">
        <v>-65</v>
      </c>
      <c r="I219" s="11">
        <v>-65</v>
      </c>
      <c r="J219" s="11">
        <v>-65</v>
      </c>
      <c r="K219" s="11">
        <v>-65</v>
      </c>
    </row>
    <row r="220" spans="1:11" x14ac:dyDescent="0.2">
      <c r="A220" s="7" t="s">
        <v>108</v>
      </c>
      <c r="B220" s="11">
        <v>0</v>
      </c>
      <c r="C220" s="11">
        <v>-78</v>
      </c>
      <c r="D220" s="11">
        <v>-80</v>
      </c>
      <c r="E220" s="11">
        <v>-83</v>
      </c>
      <c r="G220" s="12"/>
      <c r="H220" s="11">
        <v>0</v>
      </c>
      <c r="I220" s="11">
        <v>-78</v>
      </c>
      <c r="J220" s="11">
        <v>-80</v>
      </c>
      <c r="K220" s="11">
        <v>-83</v>
      </c>
    </row>
    <row r="221" spans="1:11" x14ac:dyDescent="0.2">
      <c r="A221" s="7" t="s">
        <v>109</v>
      </c>
      <c r="B221" s="11">
        <v>0</v>
      </c>
      <c r="C221" s="11">
        <v>1500</v>
      </c>
      <c r="D221" s="11">
        <v>1500</v>
      </c>
      <c r="E221" s="11">
        <v>1500</v>
      </c>
      <c r="G221" s="12"/>
      <c r="H221" s="11">
        <v>0</v>
      </c>
      <c r="I221" s="11">
        <v>1500</v>
      </c>
      <c r="J221" s="11">
        <v>1500</v>
      </c>
      <c r="K221" s="11">
        <v>1500</v>
      </c>
    </row>
    <row r="222" spans="1:11" x14ac:dyDescent="0.2">
      <c r="A222" s="7" t="s">
        <v>110</v>
      </c>
      <c r="B222" s="11">
        <v>0</v>
      </c>
      <c r="C222" s="11">
        <v>900</v>
      </c>
      <c r="D222" s="11">
        <v>900</v>
      </c>
      <c r="E222" s="11">
        <v>900</v>
      </c>
      <c r="G222" s="12" t="s">
        <v>2</v>
      </c>
      <c r="H222" s="11">
        <v>0</v>
      </c>
      <c r="I222" s="11">
        <v>900</v>
      </c>
      <c r="J222" s="11">
        <v>900</v>
      </c>
      <c r="K222" s="11">
        <v>900</v>
      </c>
    </row>
    <row r="223" spans="1:11" x14ac:dyDescent="0.2">
      <c r="A223" s="7" t="s">
        <v>111</v>
      </c>
      <c r="B223" s="11">
        <v>25</v>
      </c>
      <c r="C223" s="11">
        <v>30</v>
      </c>
      <c r="D223" s="11">
        <v>30</v>
      </c>
      <c r="E223" s="11">
        <v>30</v>
      </c>
      <c r="G223" s="12" t="s">
        <v>2</v>
      </c>
      <c r="H223" s="11">
        <v>25</v>
      </c>
      <c r="I223" s="11">
        <v>30</v>
      </c>
      <c r="J223" s="11">
        <v>30</v>
      </c>
      <c r="K223" s="11">
        <v>30</v>
      </c>
    </row>
    <row r="224" spans="1:11" ht="16" thickBot="1" x14ac:dyDescent="0.25">
      <c r="A224" s="13" t="s">
        <v>1</v>
      </c>
      <c r="B224" s="14">
        <v>8960</v>
      </c>
      <c r="C224" s="14">
        <v>8728</v>
      </c>
      <c r="D224" s="14">
        <v>8508</v>
      </c>
      <c r="E224" s="14">
        <v>8508</v>
      </c>
      <c r="F224" s="15"/>
      <c r="G224" s="15"/>
      <c r="H224" s="14">
        <f>SUMIF($G210:$G223,"X",H210:H223)</f>
        <v>9385</v>
      </c>
      <c r="I224" s="14">
        <f>SUMIF($G210:$G223,"X",I210:I223)</f>
        <v>10058</v>
      </c>
      <c r="J224" s="14">
        <f>SUMIF($G210:$G223,"X",J210:J223)</f>
        <v>9838</v>
      </c>
      <c r="K224" s="14">
        <f>SUMIF($G210:$G223,"X",K210:K223)</f>
        <v>9838</v>
      </c>
    </row>
    <row r="225" spans="1:11" ht="16" thickTop="1" x14ac:dyDescent="0.2">
      <c r="G225" s="12"/>
    </row>
    <row r="226" spans="1:11" ht="19" thickBot="1" x14ac:dyDescent="0.3">
      <c r="A226" s="6" t="s">
        <v>32</v>
      </c>
      <c r="B226" s="25">
        <f>SUMIF($A229:$A233,"Ramme 2026-2029",B229:B233)</f>
        <v>-301537</v>
      </c>
      <c r="C226" s="25">
        <f>SUMIF($A229:$A233,"Ramme 2026-2029",C229:C233)</f>
        <v>-289281</v>
      </c>
      <c r="D226" s="25">
        <f>SUMIF($A229:$A233,"Ramme 2026-2029",D229:D233)</f>
        <v>-286660</v>
      </c>
      <c r="E226" s="25">
        <f>SUMIF($A229:$A233,"Ramme 2026-2029",E229:E233)</f>
        <v>-286591</v>
      </c>
      <c r="F226" s="6"/>
      <c r="G226" s="6"/>
      <c r="H226" s="25">
        <f>SUMIF($A229:$A233,"Ramme 2026-2029",H229:H233)</f>
        <v>-304748</v>
      </c>
      <c r="I226" s="25">
        <f>SUMIF($A229:$A233,"Ramme 2026-2029",I229:I233)</f>
        <v>-292911</v>
      </c>
      <c r="J226" s="25">
        <f>SUMIF($A229:$A233,"Ramme 2026-2029",J229:J233)</f>
        <v>-291931</v>
      </c>
      <c r="K226" s="25">
        <f>SUMIF($A229:$A233,"Ramme 2026-2029",K229:K233)</f>
        <v>-296281</v>
      </c>
    </row>
    <row r="227" spans="1:11" ht="16.5" customHeight="1" thickTop="1" x14ac:dyDescent="0.2">
      <c r="B227" s="7"/>
      <c r="C227" s="7"/>
      <c r="D227" s="7"/>
      <c r="E227" s="7"/>
      <c r="F227" s="7"/>
      <c r="H227" s="7"/>
      <c r="I227" s="7"/>
      <c r="J227" s="7"/>
      <c r="K227" s="7"/>
    </row>
    <row r="228" spans="1:11" x14ac:dyDescent="0.2">
      <c r="A228" s="7" t="s">
        <v>112</v>
      </c>
      <c r="B228" s="11">
        <v>-315456</v>
      </c>
      <c r="C228" s="11">
        <v>-314874</v>
      </c>
      <c r="D228" s="11">
        <v>-308301</v>
      </c>
      <c r="E228" s="11">
        <v>-305045</v>
      </c>
      <c r="G228" s="12" t="s">
        <v>2</v>
      </c>
      <c r="H228" s="11">
        <v>-315456</v>
      </c>
      <c r="I228" s="11">
        <v>-314874</v>
      </c>
      <c r="J228" s="11">
        <v>-308301</v>
      </c>
      <c r="K228" s="11">
        <v>-305045</v>
      </c>
    </row>
    <row r="229" spans="1:11" s="34" customFormat="1" x14ac:dyDescent="0.2">
      <c r="A229" s="34" t="s">
        <v>116</v>
      </c>
      <c r="B229" s="35"/>
      <c r="C229" s="35"/>
      <c r="D229" s="35"/>
      <c r="E229" s="35"/>
      <c r="F229" s="36"/>
      <c r="G229" s="36" t="s">
        <v>2</v>
      </c>
      <c r="H229" s="35">
        <v>-2500</v>
      </c>
      <c r="I229" s="35">
        <v>-2500</v>
      </c>
      <c r="J229" s="35">
        <v>-5600</v>
      </c>
      <c r="K229" s="35">
        <v>-11600</v>
      </c>
    </row>
    <row r="230" spans="1:11" x14ac:dyDescent="0.2">
      <c r="A230" s="7" t="s">
        <v>33</v>
      </c>
      <c r="B230" s="11">
        <v>19128</v>
      </c>
      <c r="C230" s="11">
        <v>18646</v>
      </c>
      <c r="D230" s="11">
        <v>18957</v>
      </c>
      <c r="E230" s="11">
        <v>18967</v>
      </c>
      <c r="G230" s="12" t="s">
        <v>2</v>
      </c>
      <c r="H230" s="11">
        <v>19128</v>
      </c>
      <c r="I230" s="11">
        <v>18646</v>
      </c>
      <c r="J230" s="11">
        <v>18957</v>
      </c>
      <c r="K230" s="11">
        <v>18967</v>
      </c>
    </row>
    <row r="231" spans="1:11" x14ac:dyDescent="0.2">
      <c r="A231" s="7" t="s">
        <v>113</v>
      </c>
      <c r="B231" s="11">
        <v>-5210</v>
      </c>
      <c r="C231" s="11">
        <v>6947</v>
      </c>
      <c r="D231" s="11">
        <v>2683</v>
      </c>
      <c r="E231" s="11">
        <v>-513</v>
      </c>
      <c r="G231" s="12" t="s">
        <v>2</v>
      </c>
      <c r="H231" s="11">
        <v>-5210</v>
      </c>
      <c r="I231" s="11">
        <v>6947</v>
      </c>
      <c r="J231" s="11">
        <v>2683</v>
      </c>
      <c r="K231" s="11">
        <v>-513</v>
      </c>
    </row>
    <row r="232" spans="1:11" s="34" customFormat="1" x14ac:dyDescent="0.2">
      <c r="A232" s="34" t="s">
        <v>118</v>
      </c>
      <c r="B232" s="35"/>
      <c r="C232" s="35"/>
      <c r="D232" s="35"/>
      <c r="E232" s="35"/>
      <c r="F232" s="36"/>
      <c r="G232" s="36" t="s">
        <v>2</v>
      </c>
      <c r="H232" s="35">
        <v>-710</v>
      </c>
      <c r="I232" s="35">
        <v>-1130</v>
      </c>
      <c r="J232" s="35">
        <v>330</v>
      </c>
      <c r="K232" s="35">
        <v>1910</v>
      </c>
    </row>
    <row r="233" spans="1:11" ht="16" thickBot="1" x14ac:dyDescent="0.25">
      <c r="A233" s="13" t="s">
        <v>1</v>
      </c>
      <c r="B233" s="14">
        <v>-301537</v>
      </c>
      <c r="C233" s="14">
        <v>-289281</v>
      </c>
      <c r="D233" s="14">
        <v>-286660</v>
      </c>
      <c r="E233" s="14">
        <v>-286591</v>
      </c>
      <c r="G233" s="12"/>
      <c r="H233" s="14">
        <f>SUMIF($G228:$G232,"X",H228:H232)</f>
        <v>-304748</v>
      </c>
      <c r="I233" s="14">
        <f t="shared" ref="I233:K233" si="7">SUMIF($G228:$G232,"X",I228:I232)</f>
        <v>-292911</v>
      </c>
      <c r="J233" s="14">
        <f t="shared" si="7"/>
        <v>-291931</v>
      </c>
      <c r="K233" s="14">
        <f t="shared" si="7"/>
        <v>-296281</v>
      </c>
    </row>
    <row r="234" spans="1:11" ht="16" thickTop="1" x14ac:dyDescent="0.2">
      <c r="G234" s="12"/>
    </row>
    <row r="235" spans="1:11" ht="25" thickBot="1" x14ac:dyDescent="0.35">
      <c r="A235" s="17" t="s">
        <v>34</v>
      </c>
      <c r="B235" s="18">
        <f>SUMIF($A6:$A234,"Ramme 2026-2029",B6:B234)</f>
        <v>-142</v>
      </c>
      <c r="C235" s="18">
        <f>SUMIF($A6:$A234,"Ramme 2026-2029",C6:C234)</f>
        <v>-142</v>
      </c>
      <c r="D235" s="18">
        <f>SUMIF($A6:$A234,"Ramme 2026-2029",D6:D234)</f>
        <v>-1</v>
      </c>
      <c r="E235" s="18">
        <f>SUMIF($A6:$A234,"Ramme 2026-2029",E6:E234)</f>
        <v>-1</v>
      </c>
      <c r="F235" s="17"/>
      <c r="G235" s="17"/>
      <c r="H235" s="18">
        <f>SUMIF($A6:$A234,"Ramme 2026-2029",H6:H234)</f>
        <v>-5</v>
      </c>
      <c r="I235" s="18">
        <f>SUMIF($A6:$A234,"Ramme 2026-2029",I6:I234)</f>
        <v>-1</v>
      </c>
      <c r="J235" s="18">
        <f>SUMIF($A6:$A234,"Ramme 2026-2029",J6:J234)</f>
        <v>-2</v>
      </c>
      <c r="K235" s="18">
        <f>SUMIF($A6:$A234,"Ramme 2026-2029",K6:K234)</f>
        <v>-4</v>
      </c>
    </row>
    <row r="236" spans="1:11" ht="16" thickTop="1" x14ac:dyDescent="0.2"/>
    <row r="237" spans="1:11" x14ac:dyDescent="0.2">
      <c r="A237" s="7" t="s">
        <v>115</v>
      </c>
      <c r="B237" s="19">
        <v>-4681</v>
      </c>
      <c r="C237" s="19">
        <v>7873</v>
      </c>
      <c r="D237" s="19">
        <v>3318</v>
      </c>
      <c r="E237" s="19">
        <v>-62</v>
      </c>
      <c r="F237" s="7"/>
      <c r="H237" s="20">
        <f>B237+H232</f>
        <v>-5391</v>
      </c>
      <c r="I237" s="20">
        <f>C237+I232</f>
        <v>6743</v>
      </c>
      <c r="J237" s="20">
        <f>D237+J232</f>
        <v>3648</v>
      </c>
      <c r="K237" s="20">
        <f>E237+K232</f>
        <v>1848</v>
      </c>
    </row>
    <row r="238" spans="1:11" x14ac:dyDescent="0.2">
      <c r="A238" s="21" t="s">
        <v>114</v>
      </c>
      <c r="B238" s="22">
        <v>1036</v>
      </c>
      <c r="C238" s="22">
        <v>8910</v>
      </c>
      <c r="D238" s="22">
        <v>12228</v>
      </c>
      <c r="E238" s="22">
        <v>12166</v>
      </c>
      <c r="F238" s="21"/>
      <c r="H238" s="23">
        <f>B238+H232</f>
        <v>326</v>
      </c>
      <c r="I238" s="23">
        <f>C238+I232</f>
        <v>7780</v>
      </c>
      <c r="J238" s="23">
        <f>D238+J232</f>
        <v>12558</v>
      </c>
      <c r="K238" s="23">
        <f>E238+K232</f>
        <v>14076</v>
      </c>
    </row>
  </sheetData>
  <mergeCells count="2">
    <mergeCell ref="B1:E1"/>
    <mergeCell ref="H1:K1"/>
  </mergeCells>
  <conditionalFormatting sqref="A6:K85 A87:K234 A86 C86:K86">
    <cfRule type="expression" dxfId="2" priority="3">
      <formula>$F6&lt;&gt;$G6</formula>
    </cfRule>
  </conditionalFormatting>
  <conditionalFormatting sqref="H3:K238">
    <cfRule type="expression" dxfId="1" priority="2">
      <formula>OR(B3&gt;H3+2,B3&lt;H3-2)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0BCF-21E5-4F75-95FB-29D653D55CEB}">
  <sheetPr>
    <pageSetUpPr fitToPage="1"/>
  </sheetPr>
  <dimension ref="A1:F51"/>
  <sheetViews>
    <sheetView topLeftCell="A2" zoomScaleNormal="100" workbookViewId="0">
      <selection activeCell="B32" sqref="B32"/>
    </sheetView>
  </sheetViews>
  <sheetFormatPr baseColWidth="10" defaultColWidth="11.5" defaultRowHeight="15" x14ac:dyDescent="0.2"/>
  <cols>
    <col min="1" max="1" width="4" style="4" customWidth="1"/>
    <col min="2" max="2" width="70.5" bestFit="1" customWidth="1"/>
    <col min="3" max="3" width="8.83203125" bestFit="1" customWidth="1"/>
    <col min="4" max="6" width="13" bestFit="1" customWidth="1"/>
  </cols>
  <sheetData>
    <row r="1" spans="1:6" ht="70" customHeight="1" x14ac:dyDescent="0.2">
      <c r="B1" s="37" t="s">
        <v>143</v>
      </c>
      <c r="F1" t="e" vm="1">
        <v>#VALUE!</v>
      </c>
    </row>
    <row r="2" spans="1:6" ht="21" thickBot="1" x14ac:dyDescent="0.3">
      <c r="A2" s="4" t="s">
        <v>144</v>
      </c>
      <c r="B2" s="5" t="s">
        <v>145</v>
      </c>
      <c r="C2" s="38">
        <v>2026</v>
      </c>
      <c r="D2" s="38">
        <v>2027</v>
      </c>
      <c r="E2" s="38">
        <v>2028</v>
      </c>
      <c r="F2" s="38">
        <v>2029</v>
      </c>
    </row>
    <row r="3" spans="1:6" ht="16" thickTop="1" x14ac:dyDescent="0.2">
      <c r="A3" s="4">
        <v>1</v>
      </c>
      <c r="B3" t="s">
        <v>116</v>
      </c>
      <c r="C3" s="1">
        <f>'Drift 26-29'!H229</f>
        <v>-2500</v>
      </c>
      <c r="D3" s="1">
        <f>'Drift 26-29'!I229</f>
        <v>-2500</v>
      </c>
      <c r="E3" s="1">
        <f>'Drift 26-29'!J229</f>
        <v>-5600</v>
      </c>
      <c r="F3" s="1">
        <f>'Drift 26-29'!K229</f>
        <v>-11600</v>
      </c>
    </row>
    <row r="4" spans="1:6" x14ac:dyDescent="0.2">
      <c r="C4" s="1"/>
      <c r="D4" s="1"/>
      <c r="E4" s="1"/>
      <c r="F4" s="1"/>
    </row>
    <row r="5" spans="1:6" ht="16" thickBot="1" x14ac:dyDescent="0.25">
      <c r="B5" s="2" t="s">
        <v>145</v>
      </c>
      <c r="C5" s="3">
        <f>SUM(C3:C4)</f>
        <v>-2500</v>
      </c>
      <c r="D5" s="3">
        <f>SUM(D3:D4)</f>
        <v>-2500</v>
      </c>
      <c r="E5" s="3">
        <f>SUM(E3:E4)</f>
        <v>-5600</v>
      </c>
      <c r="F5" s="3">
        <f>SUM(F3:F4)</f>
        <v>-11600</v>
      </c>
    </row>
    <row r="6" spans="1:6" ht="16" thickTop="1" x14ac:dyDescent="0.2"/>
    <row r="7" spans="1:6" ht="21" thickBot="1" x14ac:dyDescent="0.3">
      <c r="A7" s="4" t="s">
        <v>144</v>
      </c>
      <c r="B7" s="5" t="s">
        <v>146</v>
      </c>
      <c r="C7" s="38">
        <v>2025</v>
      </c>
      <c r="D7" s="38">
        <v>2026</v>
      </c>
      <c r="E7" s="38">
        <v>2027</v>
      </c>
      <c r="F7" s="38">
        <v>2028</v>
      </c>
    </row>
    <row r="8" spans="1:6" ht="16" thickTop="1" x14ac:dyDescent="0.2">
      <c r="A8" s="4">
        <v>2</v>
      </c>
      <c r="B8" t="s">
        <v>151</v>
      </c>
      <c r="C8" s="1">
        <f>-'Drift 26-29'!H7</f>
        <v>50</v>
      </c>
      <c r="D8" s="1">
        <f>-'Drift 26-29'!I7</f>
        <v>50</v>
      </c>
      <c r="E8" s="1">
        <f>-'Drift 26-29'!J7</f>
        <v>50</v>
      </c>
      <c r="F8" s="1">
        <f>-'Drift 26-29'!K7</f>
        <v>50</v>
      </c>
    </row>
    <row r="9" spans="1:6" x14ac:dyDescent="0.2">
      <c r="A9" s="4">
        <v>3</v>
      </c>
      <c r="B9" t="s">
        <v>152</v>
      </c>
      <c r="C9" s="1">
        <f>-'Drift 26-29'!H12</f>
        <v>73</v>
      </c>
      <c r="D9" s="1">
        <f>-'Drift 26-29'!I12</f>
        <v>175</v>
      </c>
      <c r="E9" s="1">
        <f>-'Drift 26-29'!J12</f>
        <v>175</v>
      </c>
      <c r="F9" s="1">
        <f>-'Drift 26-29'!K12</f>
        <v>175</v>
      </c>
    </row>
    <row r="10" spans="1:6" x14ac:dyDescent="0.2">
      <c r="A10" s="4">
        <v>4</v>
      </c>
      <c r="B10" t="s">
        <v>41</v>
      </c>
      <c r="C10" s="1">
        <f>'Drift 26-29'!H17</f>
        <v>1000</v>
      </c>
      <c r="D10" s="1">
        <f>'Drift 26-29'!I17</f>
        <v>0</v>
      </c>
      <c r="E10" s="1">
        <f>'Drift 26-29'!J17</f>
        <v>0</v>
      </c>
      <c r="F10" s="1">
        <f>'Drift 26-29'!K17</f>
        <v>0</v>
      </c>
    </row>
    <row r="11" spans="1:6" x14ac:dyDescent="0.2">
      <c r="A11" s="4">
        <v>5</v>
      </c>
      <c r="B11" t="s">
        <v>45</v>
      </c>
      <c r="C11" s="1">
        <f>'Drift 26-29'!H18</f>
        <v>55</v>
      </c>
      <c r="D11" s="1">
        <f>'Drift 26-29'!I18</f>
        <v>35</v>
      </c>
      <c r="E11" s="1">
        <f>'Drift 26-29'!J18</f>
        <v>35</v>
      </c>
      <c r="F11" s="1">
        <f>'Drift 26-29'!K18</f>
        <v>35</v>
      </c>
    </row>
    <row r="12" spans="1:6" x14ac:dyDescent="0.2">
      <c r="A12" s="4">
        <v>6</v>
      </c>
      <c r="B12" t="s">
        <v>46</v>
      </c>
      <c r="C12" s="1">
        <f>'Drift 26-29'!H19</f>
        <v>145</v>
      </c>
      <c r="D12" s="1">
        <f>'Drift 26-29'!I19</f>
        <v>100</v>
      </c>
      <c r="E12" s="1">
        <f>'Drift 26-29'!J19</f>
        <v>100</v>
      </c>
      <c r="F12" s="1">
        <f>'Drift 26-29'!K19</f>
        <v>100</v>
      </c>
    </row>
    <row r="13" spans="1:6" x14ac:dyDescent="0.2">
      <c r="A13" s="4">
        <v>7</v>
      </c>
      <c r="B13" t="s">
        <v>141</v>
      </c>
      <c r="C13" s="1">
        <f>'Drift 26-29'!H20</f>
        <v>-245</v>
      </c>
      <c r="D13" s="1">
        <f>'Drift 26-29'!I20</f>
        <v>-245</v>
      </c>
      <c r="E13" s="1">
        <f>'Drift 26-29'!J20</f>
        <v>-245</v>
      </c>
      <c r="F13" s="1">
        <f>'Drift 26-29'!K20</f>
        <v>-245</v>
      </c>
    </row>
    <row r="14" spans="1:6" x14ac:dyDescent="0.2">
      <c r="A14" s="4">
        <v>8</v>
      </c>
      <c r="B14" t="s">
        <v>147</v>
      </c>
      <c r="C14" s="1">
        <f>'Drift 26-29'!H31</f>
        <v>-300</v>
      </c>
      <c r="D14" s="1">
        <f>'Drift 26-29'!I31</f>
        <v>-600</v>
      </c>
      <c r="E14" s="1">
        <f>'Drift 26-29'!J31</f>
        <v>-1000</v>
      </c>
      <c r="F14" s="1">
        <f>'Drift 26-29'!K31</f>
        <v>-1000</v>
      </c>
    </row>
    <row r="15" spans="1:6" x14ac:dyDescent="0.2">
      <c r="A15" s="4">
        <v>9</v>
      </c>
      <c r="B15" s="7" t="s">
        <v>153</v>
      </c>
      <c r="C15" s="1">
        <f>-'Drift 26-29'!H72</f>
        <v>125</v>
      </c>
      <c r="D15" s="1">
        <f>-'Drift 26-29'!I72</f>
        <v>300</v>
      </c>
      <c r="E15" s="1">
        <f>-'Drift 26-29'!J72</f>
        <v>300</v>
      </c>
      <c r="F15" s="1">
        <f>-'Drift 26-29'!K72</f>
        <v>300</v>
      </c>
    </row>
    <row r="16" spans="1:6" x14ac:dyDescent="0.2">
      <c r="A16" s="4">
        <v>10</v>
      </c>
      <c r="B16" t="s">
        <v>156</v>
      </c>
      <c r="C16" s="1">
        <f>'Drift 26-29'!H86</f>
        <v>85.5</v>
      </c>
      <c r="D16" s="1">
        <f>'Drift 26-29'!I86</f>
        <v>85.5</v>
      </c>
      <c r="E16" s="1">
        <f>'Drift 26-29'!J86</f>
        <v>85.5</v>
      </c>
      <c r="F16" s="1">
        <f>'Drift 26-29'!K86</f>
        <v>85.5</v>
      </c>
    </row>
    <row r="17" spans="1:6" x14ac:dyDescent="0.2">
      <c r="A17" s="4">
        <v>11</v>
      </c>
      <c r="B17" t="s">
        <v>65</v>
      </c>
      <c r="C17" s="1">
        <f>'Drift 26-29'!H85</f>
        <v>120</v>
      </c>
      <c r="D17" s="1">
        <f>'Drift 26-29'!I85</f>
        <v>0</v>
      </c>
      <c r="E17" s="1">
        <f>'Drift 26-29'!J85</f>
        <v>0</v>
      </c>
      <c r="F17" s="1">
        <f>'Drift 26-29'!K85</f>
        <v>0</v>
      </c>
    </row>
    <row r="18" spans="1:6" x14ac:dyDescent="0.2">
      <c r="A18" s="4">
        <v>12</v>
      </c>
      <c r="B18" t="s">
        <v>69</v>
      </c>
      <c r="C18" s="1">
        <f>'Drift 26-29'!H97</f>
        <v>960</v>
      </c>
      <c r="D18" s="1">
        <f>'Drift 26-29'!I97</f>
        <v>960</v>
      </c>
      <c r="E18" s="1">
        <f>'Drift 26-29'!J97</f>
        <v>960</v>
      </c>
      <c r="F18" s="1">
        <f>'Drift 26-29'!K97</f>
        <v>960</v>
      </c>
    </row>
    <row r="19" spans="1:6" x14ac:dyDescent="0.2">
      <c r="A19" s="4">
        <v>13</v>
      </c>
      <c r="B19" t="s">
        <v>70</v>
      </c>
      <c r="C19" s="1">
        <f>'Drift 26-29'!H98</f>
        <v>166</v>
      </c>
      <c r="D19" s="1">
        <f>'Drift 26-29'!I98</f>
        <v>400</v>
      </c>
      <c r="E19" s="1">
        <f>'Drift 26-29'!J98</f>
        <v>400</v>
      </c>
      <c r="F19" s="1">
        <f>'Drift 26-29'!K98</f>
        <v>400</v>
      </c>
    </row>
    <row r="20" spans="1:6" x14ac:dyDescent="0.2">
      <c r="A20" s="4">
        <v>14</v>
      </c>
      <c r="B20" t="s">
        <v>73</v>
      </c>
      <c r="C20" s="1">
        <f>'Drift 26-29'!H110</f>
        <v>240</v>
      </c>
      <c r="D20" s="1">
        <f>'Drift 26-29'!I110</f>
        <v>240</v>
      </c>
      <c r="E20" s="1">
        <f>'Drift 26-29'!J110</f>
        <v>240</v>
      </c>
      <c r="F20" s="1">
        <f>'Drift 26-29'!K110</f>
        <v>240</v>
      </c>
    </row>
    <row r="21" spans="1:6" x14ac:dyDescent="0.2">
      <c r="A21" s="4">
        <v>15</v>
      </c>
      <c r="B21" t="s">
        <v>74</v>
      </c>
      <c r="C21" s="1">
        <f>'Drift 26-29'!H111</f>
        <v>66</v>
      </c>
      <c r="D21" s="1">
        <f>'Drift 26-29'!I111</f>
        <v>160</v>
      </c>
      <c r="E21" s="1">
        <f>'Drift 26-29'!J111</f>
        <v>160</v>
      </c>
      <c r="F21" s="1">
        <f>'Drift 26-29'!K111</f>
        <v>160</v>
      </c>
    </row>
    <row r="22" spans="1:6" x14ac:dyDescent="0.2">
      <c r="A22" s="4">
        <v>16</v>
      </c>
      <c r="B22" t="s">
        <v>75</v>
      </c>
      <c r="C22" s="1">
        <f>-'Drift 26-29'!H112</f>
        <v>65</v>
      </c>
      <c r="D22" s="1">
        <f>-'Drift 26-29'!I112</f>
        <v>65</v>
      </c>
      <c r="E22" s="1">
        <f>-'Drift 26-29'!J112</f>
        <v>65</v>
      </c>
      <c r="F22" s="1">
        <f>-'Drift 26-29'!K112</f>
        <v>65</v>
      </c>
    </row>
    <row r="23" spans="1:6" x14ac:dyDescent="0.2">
      <c r="A23" s="4">
        <v>17</v>
      </c>
      <c r="B23" t="s">
        <v>78</v>
      </c>
      <c r="C23" s="1">
        <f>'Drift 26-29'!H123+'Drift 26-29'!H137+'Drift 26-29'!H149+'Drift 26-29'!H168</f>
        <v>0</v>
      </c>
      <c r="D23" s="1">
        <f>'Drift 26-29'!I123+'Drift 26-29'!I137+'Drift 26-29'!I149+'Drift 26-29'!I168</f>
        <v>403</v>
      </c>
      <c r="E23" s="1">
        <f>'Drift 26-29'!J123+'Drift 26-29'!J137+'Drift 26-29'!J149+'Drift 26-29'!J168</f>
        <v>240</v>
      </c>
      <c r="F23" s="1">
        <f>'Drift 26-29'!K123+'Drift 26-29'!K137+'Drift 26-29'!K149+'Drift 26-29'!K168</f>
        <v>240</v>
      </c>
    </row>
    <row r="24" spans="1:6" x14ac:dyDescent="0.2">
      <c r="A24" s="4">
        <v>18</v>
      </c>
      <c r="B24" t="s">
        <v>82</v>
      </c>
      <c r="C24" s="1">
        <f>'Drift 26-29'!H138</f>
        <v>150</v>
      </c>
      <c r="D24" s="1">
        <f>'Drift 26-29'!I138</f>
        <v>150</v>
      </c>
      <c r="E24" s="1">
        <f>'Drift 26-29'!J138</f>
        <v>150</v>
      </c>
      <c r="F24" s="1">
        <f>'Drift 26-29'!K138</f>
        <v>150</v>
      </c>
    </row>
    <row r="25" spans="1:6" x14ac:dyDescent="0.2">
      <c r="A25" s="4">
        <v>19</v>
      </c>
      <c r="B25" t="s">
        <v>86</v>
      </c>
      <c r="C25" s="1">
        <f>'Drift 26-29'!H150</f>
        <v>0</v>
      </c>
      <c r="D25" s="1">
        <f>'Drift 26-29'!I150</f>
        <v>0</v>
      </c>
      <c r="E25" s="1">
        <f>'Drift 26-29'!J150</f>
        <v>2062</v>
      </c>
      <c r="F25" s="1">
        <f>'Drift 26-29'!K150</f>
        <v>3389</v>
      </c>
    </row>
    <row r="26" spans="1:6" x14ac:dyDescent="0.2">
      <c r="A26" s="4">
        <v>20</v>
      </c>
      <c r="B26" t="s">
        <v>154</v>
      </c>
      <c r="C26" s="1">
        <f>'Drift 26-29'!H169</f>
        <v>0</v>
      </c>
      <c r="D26" s="1">
        <f>'Drift 26-29'!I169</f>
        <v>0</v>
      </c>
      <c r="E26" s="1">
        <f>'Drift 26-29'!J169</f>
        <v>0</v>
      </c>
      <c r="F26" s="1">
        <f>'Drift 26-29'!K169</f>
        <v>3090</v>
      </c>
    </row>
    <row r="27" spans="1:6" x14ac:dyDescent="0.2">
      <c r="A27" s="4">
        <v>21</v>
      </c>
      <c r="B27" t="s">
        <v>158</v>
      </c>
      <c r="C27" s="1">
        <f>'Drift 26-29'!H190</f>
        <v>255</v>
      </c>
      <c r="D27" s="1">
        <f>'Drift 26-29'!I190</f>
        <v>230</v>
      </c>
      <c r="E27" s="1">
        <f>'Drift 26-29'!J190</f>
        <v>230</v>
      </c>
      <c r="F27" s="1">
        <f>'Drift 26-29'!K190</f>
        <v>230</v>
      </c>
    </row>
    <row r="28" spans="1:6" x14ac:dyDescent="0.2">
      <c r="A28" s="4">
        <v>22</v>
      </c>
      <c r="B28" t="s">
        <v>97</v>
      </c>
      <c r="C28" s="1">
        <f>'Drift 26-29'!H197</f>
        <v>60</v>
      </c>
      <c r="D28" s="1">
        <f>'Drift 26-29'!I197</f>
        <v>0</v>
      </c>
      <c r="E28" s="1">
        <f>'Drift 26-29'!J197</f>
        <v>0</v>
      </c>
      <c r="F28" s="1">
        <f>'Drift 26-29'!K197</f>
        <v>0</v>
      </c>
    </row>
    <row r="29" spans="1:6" x14ac:dyDescent="0.2">
      <c r="A29" s="4">
        <v>23</v>
      </c>
      <c r="B29" t="s">
        <v>155</v>
      </c>
      <c r="C29" s="1">
        <f>'Drift 26-29'!H222</f>
        <v>0</v>
      </c>
      <c r="D29" s="1">
        <f>'Drift 26-29'!I222</f>
        <v>900</v>
      </c>
      <c r="E29" s="1">
        <f>'Drift 26-29'!J222</f>
        <v>900</v>
      </c>
      <c r="F29" s="1">
        <f>'Drift 26-29'!K222</f>
        <v>900</v>
      </c>
    </row>
    <row r="30" spans="1:6" x14ac:dyDescent="0.2">
      <c r="A30" s="4">
        <v>24</v>
      </c>
      <c r="B30" t="s">
        <v>111</v>
      </c>
      <c r="C30" s="1">
        <f>'Drift 26-29'!H223</f>
        <v>25</v>
      </c>
      <c r="D30" s="1">
        <f>'Drift 26-29'!I223</f>
        <v>30</v>
      </c>
      <c r="E30" s="1">
        <f>'Drift 26-29'!J223</f>
        <v>30</v>
      </c>
      <c r="F30" s="1">
        <f>'Drift 26-29'!K223</f>
        <v>30</v>
      </c>
    </row>
    <row r="31" spans="1:6" x14ac:dyDescent="0.2">
      <c r="C31" s="1"/>
      <c r="D31" s="1"/>
      <c r="E31" s="1"/>
      <c r="F31" s="1"/>
    </row>
    <row r="32" spans="1:6" x14ac:dyDescent="0.2">
      <c r="C32" s="1"/>
      <c r="D32" s="1"/>
      <c r="E32" s="1"/>
      <c r="F32" s="1"/>
    </row>
    <row r="33" spans="1:6" x14ac:dyDescent="0.2">
      <c r="C33" s="1"/>
      <c r="D33" s="1"/>
      <c r="E33" s="1"/>
      <c r="F33" s="1"/>
    </row>
    <row r="34" spans="1:6" ht="16" thickBot="1" x14ac:dyDescent="0.25">
      <c r="B34" s="2" t="s">
        <v>146</v>
      </c>
      <c r="C34" s="3">
        <f>SUM(C8:C33)</f>
        <v>3095.5</v>
      </c>
      <c r="D34" s="3">
        <f t="shared" ref="D34:F34" si="0">SUM(D8:D33)</f>
        <v>3438.5</v>
      </c>
      <c r="E34" s="3">
        <f t="shared" si="0"/>
        <v>4937.5</v>
      </c>
      <c r="F34" s="3">
        <f t="shared" si="0"/>
        <v>9354.5</v>
      </c>
    </row>
    <row r="35" spans="1:6" ht="16" thickTop="1" x14ac:dyDescent="0.2"/>
    <row r="36" spans="1:6" ht="21" thickBot="1" x14ac:dyDescent="0.3">
      <c r="B36" s="5" t="s">
        <v>148</v>
      </c>
      <c r="C36" s="38">
        <v>2025</v>
      </c>
      <c r="D36" s="38">
        <v>2026</v>
      </c>
      <c r="E36" s="38">
        <v>2027</v>
      </c>
      <c r="F36" s="38">
        <v>2028</v>
      </c>
    </row>
    <row r="37" spans="1:6" ht="16" thickTop="1" x14ac:dyDescent="0.2">
      <c r="B37" t="s">
        <v>149</v>
      </c>
      <c r="C37" s="1">
        <f>'Drift 26-29'!H232</f>
        <v>-710</v>
      </c>
      <c r="D37" s="1">
        <f>'Drift 26-29'!I232</f>
        <v>-1130</v>
      </c>
      <c r="E37" s="1">
        <f>'Drift 26-29'!J232</f>
        <v>330</v>
      </c>
      <c r="F37" s="1">
        <f>'Drift 26-29'!K232</f>
        <v>1910</v>
      </c>
    </row>
    <row r="38" spans="1:6" ht="16" thickBot="1" x14ac:dyDescent="0.25">
      <c r="A38" s="4">
        <v>25</v>
      </c>
      <c r="B38" s="2" t="s">
        <v>150</v>
      </c>
      <c r="C38" s="3">
        <f>'Drift 26-29'!H238</f>
        <v>326</v>
      </c>
      <c r="D38" s="3">
        <f>'Drift 26-29'!I238</f>
        <v>7780</v>
      </c>
      <c r="E38" s="3">
        <f>'Drift 26-29'!J238</f>
        <v>12558</v>
      </c>
      <c r="F38" s="3">
        <f>'Drift 26-29'!K238</f>
        <v>14076</v>
      </c>
    </row>
    <row r="39" spans="1:6" ht="16" thickTop="1" x14ac:dyDescent="0.2">
      <c r="C39" s="1"/>
      <c r="D39" s="1"/>
      <c r="E39" s="1"/>
      <c r="F39" s="1"/>
    </row>
    <row r="40" spans="1:6" x14ac:dyDescent="0.2">
      <c r="C40" s="1"/>
      <c r="D40" s="1"/>
      <c r="E40" s="1"/>
      <c r="F40" s="1"/>
    </row>
    <row r="41" spans="1:6" x14ac:dyDescent="0.2">
      <c r="C41" s="1"/>
      <c r="D41" s="1"/>
      <c r="E41" s="1"/>
      <c r="F41" s="1"/>
    </row>
    <row r="42" spans="1:6" x14ac:dyDescent="0.2">
      <c r="C42" s="1"/>
      <c r="D42" s="1"/>
      <c r="E42" s="1"/>
      <c r="F42" s="1"/>
    </row>
    <row r="43" spans="1:6" x14ac:dyDescent="0.2">
      <c r="C43" s="1"/>
      <c r="D43" s="1"/>
      <c r="E43" s="1"/>
      <c r="F43" s="1"/>
    </row>
    <row r="44" spans="1:6" x14ac:dyDescent="0.2">
      <c r="C44" s="1"/>
      <c r="D44" s="1"/>
      <c r="E44" s="1"/>
      <c r="F44" s="1"/>
    </row>
    <row r="45" spans="1:6" x14ac:dyDescent="0.2">
      <c r="C45" s="1"/>
      <c r="D45" s="1"/>
      <c r="E45" s="1"/>
      <c r="F45" s="1"/>
    </row>
    <row r="46" spans="1:6" x14ac:dyDescent="0.2">
      <c r="C46" s="1"/>
      <c r="D46" s="1"/>
      <c r="E46" s="1"/>
      <c r="F46" s="1"/>
    </row>
    <row r="47" spans="1:6" x14ac:dyDescent="0.2">
      <c r="C47" s="1"/>
      <c r="D47" s="1"/>
      <c r="E47" s="1"/>
      <c r="F47" s="1"/>
    </row>
    <row r="48" spans="1:6" x14ac:dyDescent="0.2">
      <c r="C48" s="1"/>
      <c r="D48" s="1"/>
      <c r="E48" s="1"/>
      <c r="F48" s="1"/>
    </row>
    <row r="49" spans="3:6" x14ac:dyDescent="0.2">
      <c r="C49" s="1"/>
      <c r="D49" s="1"/>
      <c r="E49" s="1"/>
      <c r="F49" s="1"/>
    </row>
    <row r="50" spans="3:6" x14ac:dyDescent="0.2">
      <c r="C50" s="1"/>
      <c r="D50" s="1"/>
      <c r="E50" s="1"/>
      <c r="F50" s="1"/>
    </row>
    <row r="51" spans="3:6" x14ac:dyDescent="0.2">
      <c r="C51" s="1"/>
      <c r="D51" s="1"/>
      <c r="E51" s="1"/>
      <c r="F51" s="1"/>
    </row>
  </sheetData>
  <conditionalFormatting sqref="B10">
    <cfRule type="expression" dxfId="0" priority="1">
      <formula>$G10="X"</formula>
    </cfRule>
  </conditionalFormatting>
  <pageMargins left="0.7" right="0.7" top="0.75" bottom="0.75" header="0.3" footer="0.3"/>
  <pageSetup paperSize="9" scale="75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93FED-D76C-40E4-8DCB-0FE7E8363761}">
  <dimension ref="A1:I21"/>
  <sheetViews>
    <sheetView workbookViewId="0">
      <selection activeCell="I18" sqref="I18"/>
    </sheetView>
  </sheetViews>
  <sheetFormatPr baseColWidth="10" defaultColWidth="8.83203125" defaultRowHeight="15" x14ac:dyDescent="0.2"/>
  <cols>
    <col min="1" max="1" width="20.1640625" customWidth="1"/>
    <col min="2" max="2" width="3.5" bestFit="1" customWidth="1"/>
    <col min="3" max="3" width="8.83203125" style="32"/>
    <col min="4" max="4" width="6" style="4" bestFit="1" customWidth="1"/>
    <col min="5" max="6" width="16.1640625" customWidth="1"/>
    <col min="8" max="8" width="14.1640625" customWidth="1"/>
    <col min="9" max="9" width="13" style="33" customWidth="1"/>
  </cols>
  <sheetData>
    <row r="1" spans="1:9" s="27" customFormat="1" x14ac:dyDescent="0.2">
      <c r="B1" s="27" t="s">
        <v>121</v>
      </c>
      <c r="C1" s="28"/>
      <c r="D1" s="29" t="s">
        <v>122</v>
      </c>
      <c r="E1" s="30">
        <v>0.85</v>
      </c>
      <c r="F1" s="30">
        <v>0.75</v>
      </c>
      <c r="H1" s="27" t="s">
        <v>123</v>
      </c>
      <c r="I1" s="31">
        <v>1214977</v>
      </c>
    </row>
    <row r="2" spans="1:9" x14ac:dyDescent="0.2">
      <c r="A2" t="s">
        <v>124</v>
      </c>
      <c r="B2">
        <v>1</v>
      </c>
      <c r="C2" s="32">
        <v>1</v>
      </c>
      <c r="E2" s="33">
        <f>$I$1*$B2*$C2*E$1</f>
        <v>1032730.45</v>
      </c>
      <c r="F2" s="33">
        <f>$I$1*$B2*$C2*F$1</f>
        <v>911232.75</v>
      </c>
    </row>
    <row r="3" spans="1:9" x14ac:dyDescent="0.2">
      <c r="A3" t="s">
        <v>125</v>
      </c>
      <c r="B3">
        <v>1</v>
      </c>
      <c r="C3" s="32">
        <v>0.2</v>
      </c>
      <c r="E3" s="33">
        <f>E$2*$B3*$C3</f>
        <v>206546.09</v>
      </c>
      <c r="F3" s="33">
        <f>F$2*$B3*$C3</f>
        <v>182246.55000000002</v>
      </c>
    </row>
    <row r="4" spans="1:9" x14ac:dyDescent="0.2">
      <c r="E4" s="33"/>
      <c r="F4" s="33"/>
    </row>
    <row r="5" spans="1:9" x14ac:dyDescent="0.2">
      <c r="A5" t="s">
        <v>126</v>
      </c>
      <c r="E5" s="33"/>
      <c r="F5" s="33"/>
    </row>
    <row r="6" spans="1:9" x14ac:dyDescent="0.2">
      <c r="A6" t="s">
        <v>127</v>
      </c>
      <c r="B6">
        <v>1</v>
      </c>
      <c r="C6" s="32">
        <v>0.04</v>
      </c>
      <c r="D6" s="4">
        <v>5</v>
      </c>
      <c r="E6" s="33">
        <f t="shared" ref="E6:F8" si="0">E$2*$B6*$C6*$D6</f>
        <v>206546.09</v>
      </c>
      <c r="F6" s="33">
        <f t="shared" si="0"/>
        <v>182246.55</v>
      </c>
    </row>
    <row r="7" spans="1:9" x14ac:dyDescent="0.2">
      <c r="A7" t="s">
        <v>128</v>
      </c>
      <c r="B7">
        <v>1</v>
      </c>
      <c r="C7" s="32">
        <v>1.4999999999999999E-2</v>
      </c>
      <c r="D7" s="4">
        <v>4</v>
      </c>
      <c r="E7" s="33">
        <f t="shared" si="0"/>
        <v>61963.826999999997</v>
      </c>
      <c r="F7" s="33">
        <f t="shared" si="0"/>
        <v>54673.964999999997</v>
      </c>
    </row>
    <row r="8" spans="1:9" x14ac:dyDescent="0.2">
      <c r="A8" t="s">
        <v>129</v>
      </c>
      <c r="B8">
        <v>1</v>
      </c>
      <c r="C8" s="32">
        <v>6.0000000000000001E-3</v>
      </c>
      <c r="D8" s="4">
        <v>8</v>
      </c>
      <c r="E8" s="33">
        <f t="shared" si="0"/>
        <v>49571.061600000001</v>
      </c>
      <c r="F8" s="33">
        <f t="shared" si="0"/>
        <v>43739.171999999999</v>
      </c>
    </row>
    <row r="9" spans="1:9" x14ac:dyDescent="0.2">
      <c r="E9" s="33"/>
      <c r="F9" s="33"/>
    </row>
    <row r="10" spans="1:9" x14ac:dyDescent="0.2">
      <c r="A10" t="s">
        <v>130</v>
      </c>
      <c r="E10" s="33"/>
      <c r="F10" s="33"/>
    </row>
    <row r="11" spans="1:9" x14ac:dyDescent="0.2">
      <c r="A11" t="s">
        <v>131</v>
      </c>
      <c r="B11">
        <v>15</v>
      </c>
      <c r="C11" s="32">
        <v>1.5E-3</v>
      </c>
      <c r="D11" s="4">
        <v>8</v>
      </c>
      <c r="E11" s="33">
        <f t="shared" ref="E11:F18" si="1">E$2*$B11*$C11*$D11</f>
        <v>185891.481</v>
      </c>
      <c r="F11" s="33">
        <f t="shared" si="1"/>
        <v>164021.89499999999</v>
      </c>
    </row>
    <row r="12" spans="1:9" x14ac:dyDescent="0.2">
      <c r="A12" t="s">
        <v>132</v>
      </c>
      <c r="B12">
        <v>5</v>
      </c>
      <c r="C12" s="32">
        <v>2.7000000000000001E-3</v>
      </c>
      <c r="D12" s="4">
        <v>5</v>
      </c>
      <c r="E12" s="33">
        <f t="shared" si="1"/>
        <v>69709.305374999996</v>
      </c>
      <c r="F12" s="33">
        <f t="shared" si="1"/>
        <v>61508.210625</v>
      </c>
    </row>
    <row r="13" spans="1:9" x14ac:dyDescent="0.2">
      <c r="A13" t="s">
        <v>133</v>
      </c>
      <c r="B13">
        <v>6</v>
      </c>
      <c r="C13" s="32">
        <v>2.3E-3</v>
      </c>
      <c r="D13" s="4">
        <v>5</v>
      </c>
      <c r="E13" s="33">
        <f t="shared" si="1"/>
        <v>71258.401049999986</v>
      </c>
      <c r="F13" s="33">
        <f t="shared" si="1"/>
        <v>62875.05975</v>
      </c>
    </row>
    <row r="14" spans="1:9" x14ac:dyDescent="0.2">
      <c r="A14" t="s">
        <v>134</v>
      </c>
      <c r="B14">
        <v>3</v>
      </c>
      <c r="C14" s="32">
        <v>1E-3</v>
      </c>
      <c r="D14" s="4">
        <v>5</v>
      </c>
      <c r="E14" s="33">
        <f t="shared" si="1"/>
        <v>15490.956749999998</v>
      </c>
      <c r="F14" s="33">
        <f t="shared" si="1"/>
        <v>13668.491249999999</v>
      </c>
    </row>
    <row r="15" spans="1:9" x14ac:dyDescent="0.2">
      <c r="A15" t="s">
        <v>135</v>
      </c>
      <c r="B15">
        <v>3</v>
      </c>
      <c r="C15" s="32">
        <v>1E-3</v>
      </c>
      <c r="D15" s="4">
        <v>4</v>
      </c>
      <c r="E15" s="33">
        <f t="shared" si="1"/>
        <v>12392.765399999998</v>
      </c>
      <c r="F15" s="33">
        <f t="shared" si="1"/>
        <v>10934.793</v>
      </c>
    </row>
    <row r="16" spans="1:9" x14ac:dyDescent="0.2">
      <c r="A16" t="s">
        <v>136</v>
      </c>
      <c r="B16">
        <v>9</v>
      </c>
      <c r="C16" s="32">
        <v>1E-3</v>
      </c>
      <c r="D16" s="4">
        <v>8</v>
      </c>
      <c r="E16" s="33">
        <f t="shared" si="1"/>
        <v>74356.592399999994</v>
      </c>
      <c r="F16" s="33">
        <f t="shared" si="1"/>
        <v>65608.758000000002</v>
      </c>
    </row>
    <row r="17" spans="1:9" x14ac:dyDescent="0.2">
      <c r="A17" t="s">
        <v>137</v>
      </c>
      <c r="B17">
        <v>20</v>
      </c>
      <c r="C17" s="32">
        <v>1E-3</v>
      </c>
      <c r="D17" s="4">
        <v>4</v>
      </c>
      <c r="E17" s="33">
        <f t="shared" si="1"/>
        <v>82618.436000000002</v>
      </c>
      <c r="F17" s="33">
        <f t="shared" si="1"/>
        <v>72898.62</v>
      </c>
    </row>
    <row r="18" spans="1:9" x14ac:dyDescent="0.2">
      <c r="A18" t="s">
        <v>138</v>
      </c>
      <c r="B18">
        <v>4</v>
      </c>
      <c r="C18" s="32">
        <v>1E-3</v>
      </c>
      <c r="D18" s="4">
        <v>4</v>
      </c>
      <c r="E18" s="33">
        <f t="shared" si="1"/>
        <v>16523.6872</v>
      </c>
      <c r="F18" s="33">
        <f t="shared" si="1"/>
        <v>14579.724</v>
      </c>
      <c r="H18" s="27" t="s">
        <v>139</v>
      </c>
      <c r="I18" s="31">
        <f>SUM(E2:E18)-SUM(F2:F18)</f>
        <v>245364.60514999973</v>
      </c>
    </row>
    <row r="21" spans="1:9" x14ac:dyDescent="0.2">
      <c r="D21" s="29" t="s">
        <v>140</v>
      </c>
      <c r="E21" s="31">
        <f>SUM(E2:E20)</f>
        <v>2085599.1437749998</v>
      </c>
      <c r="F21" s="31">
        <f>SUM(F2:F20)</f>
        <v>1840234.538625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Drift 26-29</vt:lpstr>
      <vt:lpstr>R-Endringar</vt:lpstr>
      <vt:lpstr>Godtgjering</vt:lpstr>
      <vt:lpstr>'R-Endringar'!Print_Area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 @ Barstad.IT</dc:creator>
  <cp:lastModifiedBy>Raudt Vest-Telemark</cp:lastModifiedBy>
  <dcterms:created xsi:type="dcterms:W3CDTF">2025-11-25T13:30:10Z</dcterms:created>
  <dcterms:modified xsi:type="dcterms:W3CDTF">2025-11-26T08:42:41Z</dcterms:modified>
</cp:coreProperties>
</file>